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C:\Users\p-cmfernandes\Desktop\COMUNICADOS ANSR\Relatorio Sinistralidade e Fiscalizacao 2022_30Dias\"/>
    </mc:Choice>
  </mc:AlternateContent>
  <xr:revisionPtr revIDLastSave="0" documentId="13_ncr:1_{9389F5D8-6822-41B3-B4DA-8026DB4A0852}" xr6:coauthVersionLast="47" xr6:coauthVersionMax="47" xr10:uidLastSave="{00000000-0000-0000-0000-000000000000}"/>
  <workbookProtection workbookAlgorithmName="SHA-512" workbookHashValue="fScHByOnf+kFda9GOD+lGeV6iZpTh6ZTENNJfkXFvTM0UexmBjv3UxgOMIAo2fqDp7unSrv21mKu9n0Q8iOa7w==" workbookSaltValue="dNmv7CFdu68UoBx7Zv1IGg==" workbookSpinCount="100000" lockStructure="1"/>
  <bookViews>
    <workbookView xWindow="-108" yWindow="-108" windowWidth="23256" windowHeight="12576" tabRatio="798" xr2:uid="{A800B4F3-1728-4C29-8222-9D21F6ED86F1}"/>
  </bookViews>
  <sheets>
    <sheet name=" Índice" sheetId="30" r:id="rId1"/>
    <sheet name="1" sheetId="31" r:id="rId2"/>
    <sheet name="2" sheetId="32" r:id="rId3"/>
    <sheet name="3" sheetId="33" r:id="rId4"/>
    <sheet name="4" sheetId="34" r:id="rId5"/>
    <sheet name="5" sheetId="36" r:id="rId6"/>
    <sheet name="6" sheetId="37" r:id="rId7"/>
    <sheet name="7" sheetId="38" r:id="rId8"/>
    <sheet name="8" sheetId="39" r:id="rId9"/>
    <sheet name="9" sheetId="35" r:id="rId10"/>
  </sheets>
  <definedNames>
    <definedName name="\a">#N/A</definedName>
    <definedName name="_" localSheetId="0">#REF!</definedName>
    <definedName name="_" localSheetId="8">#REF!</definedName>
    <definedName name="_">#REF!</definedName>
    <definedName name="_t1">#REF!</definedName>
    <definedName name="A" localSheetId="8">#REF!</definedName>
    <definedName name="A">#REF!</definedName>
    <definedName name="aa">#REF!</definedName>
    <definedName name="Anuário99CNH">#REF!</definedName>
    <definedName name="ASAS">#REF!</definedName>
    <definedName name="b">#REF!</definedName>
    <definedName name="bb">#REF!</definedName>
    <definedName name="Cabe_1">#REF!</definedName>
    <definedName name="Cabe_2">#REF!</definedName>
    <definedName name="Cabe_3">#REF!</definedName>
    <definedName name="Cabe_4">#REF!</definedName>
    <definedName name="Cabe_5" localSheetId="8">#REF!</definedName>
    <definedName name="Cabe_5">#REF!</definedName>
    <definedName name="Cabe_6" localSheetId="8">#REF!</definedName>
    <definedName name="Cabe_6">#REF!</definedName>
    <definedName name="Cabe_7" localSheetId="8">#REF!</definedName>
    <definedName name="Cabe_7">#REF!</definedName>
    <definedName name="Cabe_8" localSheetId="8">#REF!</definedName>
    <definedName name="Cabe_8">#REF!</definedName>
    <definedName name="cc" localSheetId="8">#REF!</definedName>
    <definedName name="cc">#REF!</definedName>
    <definedName name="cen_1">#REF!</definedName>
    <definedName name="cen_2">#REF!</definedName>
    <definedName name="cen_3">#REF!</definedName>
    <definedName name="cen_t">#REF!</definedName>
    <definedName name="dd">#REF!</definedName>
    <definedName name="ddddd">#REF!</definedName>
    <definedName name="dir_1">#REF!</definedName>
    <definedName name="dir_2">#REF!</definedName>
    <definedName name="dir_3">#REF!</definedName>
    <definedName name="dir_t">#REF!</definedName>
    <definedName name="DISTRITOS">#REF!</definedName>
    <definedName name="distritos1">#REF!</definedName>
    <definedName name="Distritos2">#REF!</definedName>
    <definedName name="DS">#REF!</definedName>
    <definedName name="ee">#REF!</definedName>
    <definedName name="esq_1">#REF!</definedName>
    <definedName name="esq_2">#REF!</definedName>
    <definedName name="esq_3">#REF!</definedName>
    <definedName name="esq_t">#REF!</definedName>
    <definedName name="EWTRFER">#REF!</definedName>
    <definedName name="ff">#REF!</definedName>
    <definedName name="gg">#REF!</definedName>
    <definedName name="indic_ITRM">#REF!</definedName>
    <definedName name="Indic_TransRodoviario">#REF!</definedName>
    <definedName name="Indic_VáriosPerfGéneroSaúde">#REF!</definedName>
    <definedName name="IR_PARA">#REF!</definedName>
    <definedName name="Ir_para2">#REF!</definedName>
    <definedName name="jjj">#REF!</definedName>
    <definedName name="k">#REF!</definedName>
    <definedName name="mmmm">#REF!</definedName>
    <definedName name="nnn">#REF!</definedName>
    <definedName name="NUTS98">#REF!</definedName>
    <definedName name="Pag_1">#REF!</definedName>
    <definedName name="Print_Area_MI">#REF!</definedName>
    <definedName name="Print_area_MI1">#REF!</definedName>
    <definedName name="QP_QC_1999">#REF!</definedName>
    <definedName name="QQ">#REF!</definedName>
    <definedName name="QQQ">#REF!</definedName>
    <definedName name="Quadro_a1">#REF!</definedName>
    <definedName name="Quadro_a2">#REF!</definedName>
    <definedName name="Quadro_b1" localSheetId="8">#REF!</definedName>
    <definedName name="Quadro_b1">#REF!</definedName>
    <definedName name="Quadro_b2" localSheetId="8">#REF!</definedName>
    <definedName name="Quadro_b2">#REF!</definedName>
    <definedName name="Quadro_III.17___Parque_de_veículos_rodoviários_motorizados_presumivelmente_em_circulação__segundo_o_tipo_de_veículo" localSheetId="8">#REF!</definedName>
    <definedName name="Quadro_III.17___Parque_de_veículos_rodoviários_motorizados_presumivelmente_em_circulação__segundo_o_tipo_de_veículo">#REF!</definedName>
    <definedName name="Query1">#REF!</definedName>
    <definedName name="Query2">#REF!</definedName>
    <definedName name="query3">#REF!</definedName>
    <definedName name="rr">#REF!</definedName>
    <definedName name="SPSS">#REF!</definedName>
    <definedName name="Tit_1">#REF!</definedName>
    <definedName name="Tit_2">#REF!</definedName>
    <definedName name="Tit_3">#REF!</definedName>
    <definedName name="Tit_4">#REF!</definedName>
    <definedName name="Tit_5">#REF!</definedName>
    <definedName name="Titulo">#REF!</definedName>
    <definedName name="Todo">#REF!</definedName>
    <definedName name="Total_Receita_por_concelho">#REF!</definedName>
    <definedName name="tt">#REF!</definedName>
    <definedName name="Tudo">#REF!</definedName>
    <definedName name="vsdv">#REF!</definedName>
    <definedName name="wefqwer">#REF!</definedName>
    <definedName name="wqdswe">#REF!</definedName>
    <definedName name="ww">#REF!</definedName>
    <definedName name="xx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32" l="1"/>
  <c r="B18" i="30" l="1"/>
  <c r="B17" i="30"/>
  <c r="P17" i="31" l="1"/>
  <c r="N17" i="31"/>
  <c r="B16" i="30" l="1"/>
  <c r="B15" i="30"/>
  <c r="B14" i="30"/>
  <c r="B13" i="30"/>
  <c r="B12" i="30"/>
  <c r="B11" i="30"/>
  <c r="B10" i="30"/>
  <c r="F11" i="39"/>
  <c r="D13" i="39"/>
  <c r="C13" i="39"/>
  <c r="B13" i="39"/>
  <c r="E13" i="39" s="1"/>
  <c r="F12" i="39"/>
  <c r="E12" i="39"/>
  <c r="E11" i="39"/>
  <c r="F10" i="39"/>
  <c r="E10" i="39"/>
  <c r="F9" i="39"/>
  <c r="E9" i="39"/>
  <c r="F8" i="39"/>
  <c r="E8" i="39"/>
  <c r="F7" i="39"/>
  <c r="E7" i="39"/>
  <c r="F6" i="39"/>
  <c r="E6" i="39"/>
  <c r="I27" i="38"/>
  <c r="H27" i="38"/>
  <c r="F27" i="38"/>
  <c r="E27" i="38"/>
  <c r="C27" i="38"/>
  <c r="B27" i="38"/>
  <c r="I26" i="38"/>
  <c r="H26" i="38"/>
  <c r="F26" i="38"/>
  <c r="E26" i="38"/>
  <c r="C26" i="38"/>
  <c r="B26" i="38"/>
  <c r="I25" i="38"/>
  <c r="H25" i="38"/>
  <c r="F25" i="38"/>
  <c r="E25" i="38"/>
  <c r="C25" i="38"/>
  <c r="B25" i="38"/>
  <c r="I24" i="38"/>
  <c r="H24" i="38"/>
  <c r="F24" i="38"/>
  <c r="E24" i="38"/>
  <c r="C24" i="38"/>
  <c r="B24" i="38"/>
  <c r="I23" i="38"/>
  <c r="H23" i="38"/>
  <c r="F23" i="38"/>
  <c r="E23" i="38"/>
  <c r="C23" i="38"/>
  <c r="B23" i="38"/>
  <c r="I22" i="38"/>
  <c r="H22" i="38"/>
  <c r="F22" i="38"/>
  <c r="E22" i="38"/>
  <c r="C22" i="38"/>
  <c r="B22" i="38"/>
  <c r="I21" i="38"/>
  <c r="H21" i="38"/>
  <c r="F21" i="38"/>
  <c r="E21" i="38"/>
  <c r="C21" i="38"/>
  <c r="B21" i="38"/>
  <c r="I20" i="38"/>
  <c r="H20" i="38"/>
  <c r="F20" i="38"/>
  <c r="E20" i="38"/>
  <c r="C20" i="38"/>
  <c r="B20" i="38"/>
  <c r="J14" i="38"/>
  <c r="I14" i="38"/>
  <c r="H14" i="38"/>
  <c r="G14" i="38"/>
  <c r="F14" i="38"/>
  <c r="E14" i="38"/>
  <c r="D14" i="38"/>
  <c r="C14" i="38"/>
  <c r="B14" i="38"/>
  <c r="M13" i="38"/>
  <c r="L13" i="38"/>
  <c r="K13" i="38"/>
  <c r="M12" i="38"/>
  <c r="L12" i="38"/>
  <c r="K12" i="38"/>
  <c r="K26" i="38" s="1"/>
  <c r="M11" i="38"/>
  <c r="L11" i="38"/>
  <c r="K11" i="38"/>
  <c r="M10" i="38"/>
  <c r="L10" i="38"/>
  <c r="K10" i="38"/>
  <c r="M9" i="38"/>
  <c r="L9" i="38"/>
  <c r="K9" i="38"/>
  <c r="K23" i="38" s="1"/>
  <c r="M8" i="38"/>
  <c r="L8" i="38"/>
  <c r="K8" i="38"/>
  <c r="M7" i="38"/>
  <c r="L7" i="38"/>
  <c r="K7" i="38"/>
  <c r="M6" i="38"/>
  <c r="L6" i="38"/>
  <c r="K6" i="38"/>
  <c r="F13" i="39" l="1"/>
  <c r="L26" i="38"/>
  <c r="K21" i="38"/>
  <c r="E28" i="38"/>
  <c r="K24" i="38"/>
  <c r="C28" i="38"/>
  <c r="K27" i="38"/>
  <c r="L22" i="38"/>
  <c r="L14" i="38"/>
  <c r="K25" i="38"/>
  <c r="L24" i="38"/>
  <c r="H28" i="38"/>
  <c r="L20" i="38"/>
  <c r="F28" i="38"/>
  <c r="K14" i="38"/>
  <c r="L23" i="38"/>
  <c r="I28" i="38"/>
  <c r="K20" i="38"/>
  <c r="K22" i="38"/>
  <c r="M14" i="38"/>
  <c r="L21" i="38"/>
  <c r="L25" i="38"/>
  <c r="L27" i="38"/>
  <c r="B28" i="38"/>
  <c r="K28" i="38" l="1"/>
  <c r="L28" i="38"/>
  <c r="P8" i="37" l="1"/>
  <c r="O8" i="37"/>
  <c r="K8" i="37"/>
  <c r="J8" i="37"/>
  <c r="F8" i="37"/>
  <c r="E8" i="37"/>
  <c r="P7" i="37"/>
  <c r="O7" i="37"/>
  <c r="K7" i="37"/>
  <c r="J7" i="37"/>
  <c r="F7" i="37"/>
  <c r="E7" i="37"/>
  <c r="P6" i="37"/>
  <c r="O6" i="37"/>
  <c r="K6" i="37"/>
  <c r="J6" i="37"/>
  <c r="F6" i="37"/>
  <c r="E6" i="37"/>
  <c r="N9" i="37"/>
  <c r="M9" i="37"/>
  <c r="L9" i="37"/>
  <c r="I9" i="37"/>
  <c r="H9" i="37"/>
  <c r="G9" i="37"/>
  <c r="D9" i="37"/>
  <c r="C9" i="37"/>
  <c r="B9" i="37"/>
  <c r="L28" i="36"/>
  <c r="K28" i="36"/>
  <c r="I28" i="36"/>
  <c r="H28" i="36"/>
  <c r="F28" i="36"/>
  <c r="E28" i="36"/>
  <c r="C28" i="36"/>
  <c r="B28" i="36"/>
  <c r="L27" i="36"/>
  <c r="K27" i="36"/>
  <c r="I27" i="36"/>
  <c r="H27" i="36"/>
  <c r="F27" i="36"/>
  <c r="E27" i="36"/>
  <c r="C27" i="36"/>
  <c r="B27" i="36"/>
  <c r="L26" i="36"/>
  <c r="K26" i="36"/>
  <c r="I26" i="36"/>
  <c r="H26" i="36"/>
  <c r="F26" i="36"/>
  <c r="E26" i="36"/>
  <c r="C26" i="36"/>
  <c r="B26" i="36"/>
  <c r="L25" i="36"/>
  <c r="K25" i="36"/>
  <c r="I25" i="36"/>
  <c r="H25" i="36"/>
  <c r="F25" i="36"/>
  <c r="E25" i="36"/>
  <c r="C25" i="36"/>
  <c r="B25" i="36"/>
  <c r="L24" i="36"/>
  <c r="K24" i="36"/>
  <c r="I24" i="36"/>
  <c r="H24" i="36"/>
  <c r="F24" i="36"/>
  <c r="E24" i="36"/>
  <c r="C24" i="36"/>
  <c r="B24" i="36"/>
  <c r="L23" i="36"/>
  <c r="K23" i="36"/>
  <c r="I23" i="36"/>
  <c r="H23" i="36"/>
  <c r="F23" i="36"/>
  <c r="E23" i="36"/>
  <c r="C23" i="36"/>
  <c r="B23" i="36"/>
  <c r="L22" i="36"/>
  <c r="K22" i="36"/>
  <c r="I22" i="36"/>
  <c r="H22" i="36"/>
  <c r="F22" i="36"/>
  <c r="E22" i="36"/>
  <c r="C22" i="36"/>
  <c r="B22" i="36"/>
  <c r="L21" i="36"/>
  <c r="K21" i="36"/>
  <c r="I21" i="36"/>
  <c r="H21" i="36"/>
  <c r="F21" i="36"/>
  <c r="E21" i="36"/>
  <c r="C21" i="36"/>
  <c r="B21" i="36"/>
  <c r="M14" i="36"/>
  <c r="K29" i="36" s="1"/>
  <c r="L14" i="36"/>
  <c r="K14" i="36"/>
  <c r="J14" i="36"/>
  <c r="H29" i="36" s="1"/>
  <c r="I14" i="36"/>
  <c r="H14" i="36"/>
  <c r="G14" i="36"/>
  <c r="F14" i="36"/>
  <c r="E14" i="36"/>
  <c r="N14" i="36" s="1"/>
  <c r="D14" i="36"/>
  <c r="C14" i="36"/>
  <c r="B14" i="36"/>
  <c r="P13" i="36"/>
  <c r="O13" i="36"/>
  <c r="N13" i="36"/>
  <c r="P12" i="36"/>
  <c r="O12" i="36"/>
  <c r="N12" i="36"/>
  <c r="P11" i="36"/>
  <c r="N26" i="36" s="1"/>
  <c r="O11" i="36"/>
  <c r="N11" i="36"/>
  <c r="P10" i="36"/>
  <c r="O25" i="36" s="1"/>
  <c r="O10" i="36"/>
  <c r="N10" i="36"/>
  <c r="P9" i="36"/>
  <c r="O9" i="36"/>
  <c r="N9" i="36"/>
  <c r="P8" i="36"/>
  <c r="O23" i="36" s="1"/>
  <c r="O8" i="36"/>
  <c r="N8" i="36"/>
  <c r="P7" i="36"/>
  <c r="O7" i="36"/>
  <c r="N7" i="36"/>
  <c r="P6" i="36"/>
  <c r="O6" i="36"/>
  <c r="N6" i="36"/>
  <c r="T305" i="35"/>
  <c r="V305" i="35" s="1"/>
  <c r="S305" i="35"/>
  <c r="R305" i="35"/>
  <c r="O305" i="35"/>
  <c r="N305" i="35"/>
  <c r="M305" i="35"/>
  <c r="J305" i="35"/>
  <c r="I305" i="35"/>
  <c r="H305" i="35"/>
  <c r="E305" i="35"/>
  <c r="D305" i="35"/>
  <c r="C305" i="35"/>
  <c r="V304" i="35"/>
  <c r="U304" i="35"/>
  <c r="Q304" i="35"/>
  <c r="P304" i="35"/>
  <c r="L304" i="35"/>
  <c r="K304" i="35"/>
  <c r="G304" i="35"/>
  <c r="F304" i="35"/>
  <c r="V303" i="35"/>
  <c r="U303" i="35"/>
  <c r="Q303" i="35"/>
  <c r="P303" i="35"/>
  <c r="L303" i="35"/>
  <c r="K303" i="35"/>
  <c r="G303" i="35"/>
  <c r="F303" i="35"/>
  <c r="V302" i="35"/>
  <c r="U302" i="35"/>
  <c r="Q302" i="35"/>
  <c r="P302" i="35"/>
  <c r="L302" i="35"/>
  <c r="K302" i="35"/>
  <c r="G302" i="35"/>
  <c r="F302" i="35"/>
  <c r="V301" i="35"/>
  <c r="U301" i="35"/>
  <c r="Q301" i="35"/>
  <c r="P301" i="35"/>
  <c r="L301" i="35"/>
  <c r="K301" i="35"/>
  <c r="G301" i="35"/>
  <c r="F301" i="35"/>
  <c r="V300" i="35"/>
  <c r="U300" i="35"/>
  <c r="Q300" i="35"/>
  <c r="P300" i="35"/>
  <c r="L300" i="35"/>
  <c r="K300" i="35"/>
  <c r="G300" i="35"/>
  <c r="F300" i="35"/>
  <c r="V299" i="35"/>
  <c r="U299" i="35"/>
  <c r="Q299" i="35"/>
  <c r="P299" i="35"/>
  <c r="L299" i="35"/>
  <c r="K299" i="35"/>
  <c r="G299" i="35"/>
  <c r="F299" i="35"/>
  <c r="V298" i="35"/>
  <c r="U298" i="35"/>
  <c r="Q298" i="35"/>
  <c r="P298" i="35"/>
  <c r="L298" i="35"/>
  <c r="K298" i="35"/>
  <c r="G298" i="35"/>
  <c r="F298" i="35"/>
  <c r="V297" i="35"/>
  <c r="U297" i="35"/>
  <c r="Q297" i="35"/>
  <c r="P297" i="35"/>
  <c r="L297" i="35"/>
  <c r="K297" i="35"/>
  <c r="G297" i="35"/>
  <c r="F297" i="35"/>
  <c r="V296" i="35"/>
  <c r="U296" i="35"/>
  <c r="Q296" i="35"/>
  <c r="P296" i="35"/>
  <c r="L296" i="35"/>
  <c r="K296" i="35"/>
  <c r="G296" i="35"/>
  <c r="F296" i="35"/>
  <c r="V295" i="35"/>
  <c r="U295" i="35"/>
  <c r="Q295" i="35"/>
  <c r="P295" i="35"/>
  <c r="L295" i="35"/>
  <c r="K295" i="35"/>
  <c r="G295" i="35"/>
  <c r="F295" i="35"/>
  <c r="V294" i="35"/>
  <c r="U294" i="35"/>
  <c r="Q294" i="35"/>
  <c r="P294" i="35"/>
  <c r="L294" i="35"/>
  <c r="K294" i="35"/>
  <c r="G294" i="35"/>
  <c r="F294" i="35"/>
  <c r="V293" i="35"/>
  <c r="U293" i="35"/>
  <c r="Q293" i="35"/>
  <c r="P293" i="35"/>
  <c r="L293" i="35"/>
  <c r="K293" i="35"/>
  <c r="G293" i="35"/>
  <c r="F293" i="35"/>
  <c r="V292" i="35"/>
  <c r="U292" i="35"/>
  <c r="Q292" i="35"/>
  <c r="P292" i="35"/>
  <c r="L292" i="35"/>
  <c r="K292" i="35"/>
  <c r="G292" i="35"/>
  <c r="F292" i="35"/>
  <c r="V291" i="35"/>
  <c r="U291" i="35"/>
  <c r="Q291" i="35"/>
  <c r="P291" i="35"/>
  <c r="L291" i="35"/>
  <c r="K291" i="35"/>
  <c r="G291" i="35"/>
  <c r="F291" i="35"/>
  <c r="V290" i="35"/>
  <c r="U290" i="35"/>
  <c r="Q290" i="35"/>
  <c r="P290" i="35"/>
  <c r="L290" i="35"/>
  <c r="K290" i="35"/>
  <c r="G290" i="35"/>
  <c r="F290" i="35"/>
  <c r="V289" i="35"/>
  <c r="U289" i="35"/>
  <c r="Q289" i="35"/>
  <c r="P289" i="35"/>
  <c r="L289" i="35"/>
  <c r="K289" i="35"/>
  <c r="G289" i="35"/>
  <c r="F289" i="35"/>
  <c r="V288" i="35"/>
  <c r="U288" i="35"/>
  <c r="Q288" i="35"/>
  <c r="P288" i="35"/>
  <c r="L288" i="35"/>
  <c r="K288" i="35"/>
  <c r="G288" i="35"/>
  <c r="F288" i="35"/>
  <c r="V287" i="35"/>
  <c r="U287" i="35"/>
  <c r="Q287" i="35"/>
  <c r="P287" i="35"/>
  <c r="L287" i="35"/>
  <c r="K287" i="35"/>
  <c r="G287" i="35"/>
  <c r="F287" i="35"/>
  <c r="V286" i="35"/>
  <c r="U286" i="35"/>
  <c r="Q286" i="35"/>
  <c r="P286" i="35"/>
  <c r="L286" i="35"/>
  <c r="K286" i="35"/>
  <c r="G286" i="35"/>
  <c r="F286" i="35"/>
  <c r="V285" i="35"/>
  <c r="U285" i="35"/>
  <c r="Q285" i="35"/>
  <c r="P285" i="35"/>
  <c r="L285" i="35"/>
  <c r="K285" i="35"/>
  <c r="G285" i="35"/>
  <c r="F285" i="35"/>
  <c r="V284" i="35"/>
  <c r="U284" i="35"/>
  <c r="Q284" i="35"/>
  <c r="P284" i="35"/>
  <c r="L284" i="35"/>
  <c r="K284" i="35"/>
  <c r="G284" i="35"/>
  <c r="F284" i="35"/>
  <c r="V283" i="35"/>
  <c r="U283" i="35"/>
  <c r="Q283" i="35"/>
  <c r="P283" i="35"/>
  <c r="L283" i="35"/>
  <c r="K283" i="35"/>
  <c r="G283" i="35"/>
  <c r="F283" i="35"/>
  <c r="V282" i="35"/>
  <c r="U282" i="35"/>
  <c r="Q282" i="35"/>
  <c r="P282" i="35"/>
  <c r="L282" i="35"/>
  <c r="K282" i="35"/>
  <c r="G282" i="35"/>
  <c r="F282" i="35"/>
  <c r="V281" i="35"/>
  <c r="U281" i="35"/>
  <c r="Q281" i="35"/>
  <c r="P281" i="35"/>
  <c r="L281" i="35"/>
  <c r="K281" i="35"/>
  <c r="G281" i="35"/>
  <c r="F281" i="35"/>
  <c r="V280" i="35"/>
  <c r="U280" i="35"/>
  <c r="Q280" i="35"/>
  <c r="P280" i="35"/>
  <c r="L280" i="35"/>
  <c r="K280" i="35"/>
  <c r="G280" i="35"/>
  <c r="F280" i="35"/>
  <c r="V279" i="35"/>
  <c r="U279" i="35"/>
  <c r="Q279" i="35"/>
  <c r="P279" i="35"/>
  <c r="L279" i="35"/>
  <c r="K279" i="35"/>
  <c r="G279" i="35"/>
  <c r="F279" i="35"/>
  <c r="V278" i="35"/>
  <c r="U278" i="35"/>
  <c r="Q278" i="35"/>
  <c r="P278" i="35"/>
  <c r="L278" i="35"/>
  <c r="K278" i="35"/>
  <c r="G278" i="35"/>
  <c r="F278" i="35"/>
  <c r="V277" i="35"/>
  <c r="U277" i="35"/>
  <c r="Q277" i="35"/>
  <c r="P277" i="35"/>
  <c r="L277" i="35"/>
  <c r="K277" i="35"/>
  <c r="G277" i="35"/>
  <c r="F277" i="35"/>
  <c r="V276" i="35"/>
  <c r="U276" i="35"/>
  <c r="Q276" i="35"/>
  <c r="P276" i="35"/>
  <c r="L276" i="35"/>
  <c r="K276" i="35"/>
  <c r="G276" i="35"/>
  <c r="F276" i="35"/>
  <c r="V275" i="35"/>
  <c r="U275" i="35"/>
  <c r="Q275" i="35"/>
  <c r="P275" i="35"/>
  <c r="L275" i="35"/>
  <c r="K275" i="35"/>
  <c r="G275" i="35"/>
  <c r="F275" i="35"/>
  <c r="V274" i="35"/>
  <c r="U274" i="35"/>
  <c r="Q274" i="35"/>
  <c r="P274" i="35"/>
  <c r="L274" i="35"/>
  <c r="K274" i="35"/>
  <c r="G274" i="35"/>
  <c r="F274" i="35"/>
  <c r="V273" i="35"/>
  <c r="U273" i="35"/>
  <c r="Q273" i="35"/>
  <c r="P273" i="35"/>
  <c r="L273" i="35"/>
  <c r="K273" i="35"/>
  <c r="G273" i="35"/>
  <c r="F273" i="35"/>
  <c r="V272" i="35"/>
  <c r="U272" i="35"/>
  <c r="Q272" i="35"/>
  <c r="P272" i="35"/>
  <c r="L272" i="35"/>
  <c r="K272" i="35"/>
  <c r="G272" i="35"/>
  <c r="F272" i="35"/>
  <c r="V271" i="35"/>
  <c r="U271" i="35"/>
  <c r="Q271" i="35"/>
  <c r="P271" i="35"/>
  <c r="L271" i="35"/>
  <c r="K271" i="35"/>
  <c r="G271" i="35"/>
  <c r="F271" i="35"/>
  <c r="V270" i="35"/>
  <c r="U270" i="35"/>
  <c r="Q270" i="35"/>
  <c r="P270" i="35"/>
  <c r="L270" i="35"/>
  <c r="K270" i="35"/>
  <c r="G270" i="35"/>
  <c r="F270" i="35"/>
  <c r="V269" i="35"/>
  <c r="U269" i="35"/>
  <c r="Q269" i="35"/>
  <c r="P269" i="35"/>
  <c r="L269" i="35"/>
  <c r="K269" i="35"/>
  <c r="G269" i="35"/>
  <c r="F269" i="35"/>
  <c r="V268" i="35"/>
  <c r="U268" i="35"/>
  <c r="Q268" i="35"/>
  <c r="P268" i="35"/>
  <c r="L268" i="35"/>
  <c r="K268" i="35"/>
  <c r="G268" i="35"/>
  <c r="F268" i="35"/>
  <c r="V267" i="35"/>
  <c r="U267" i="35"/>
  <c r="Q267" i="35"/>
  <c r="P267" i="35"/>
  <c r="L267" i="35"/>
  <c r="K267" i="35"/>
  <c r="G267" i="35"/>
  <c r="F267" i="35"/>
  <c r="V266" i="35"/>
  <c r="U266" i="35"/>
  <c r="Q266" i="35"/>
  <c r="P266" i="35"/>
  <c r="L266" i="35"/>
  <c r="K266" i="35"/>
  <c r="G266" i="35"/>
  <c r="F266" i="35"/>
  <c r="V265" i="35"/>
  <c r="U265" i="35"/>
  <c r="Q265" i="35"/>
  <c r="P265" i="35"/>
  <c r="L265" i="35"/>
  <c r="K265" i="35"/>
  <c r="G265" i="35"/>
  <c r="F265" i="35"/>
  <c r="V264" i="35"/>
  <c r="U264" i="35"/>
  <c r="Q264" i="35"/>
  <c r="P264" i="35"/>
  <c r="L264" i="35"/>
  <c r="K264" i="35"/>
  <c r="G264" i="35"/>
  <c r="F264" i="35"/>
  <c r="V263" i="35"/>
  <c r="U263" i="35"/>
  <c r="Q263" i="35"/>
  <c r="P263" i="35"/>
  <c r="L263" i="35"/>
  <c r="K263" i="35"/>
  <c r="G263" i="35"/>
  <c r="F263" i="35"/>
  <c r="V262" i="35"/>
  <c r="U262" i="35"/>
  <c r="Q262" i="35"/>
  <c r="P262" i="35"/>
  <c r="L262" i="35"/>
  <c r="K262" i="35"/>
  <c r="G262" i="35"/>
  <c r="F262" i="35"/>
  <c r="V261" i="35"/>
  <c r="U261" i="35"/>
  <c r="Q261" i="35"/>
  <c r="P261" i="35"/>
  <c r="L261" i="35"/>
  <c r="K261" i="35"/>
  <c r="G261" i="35"/>
  <c r="F261" i="35"/>
  <c r="V260" i="35"/>
  <c r="U260" i="35"/>
  <c r="Q260" i="35"/>
  <c r="P260" i="35"/>
  <c r="L260" i="35"/>
  <c r="K260" i="35"/>
  <c r="G260" i="35"/>
  <c r="F260" i="35"/>
  <c r="V259" i="35"/>
  <c r="U259" i="35"/>
  <c r="Q259" i="35"/>
  <c r="P259" i="35"/>
  <c r="L259" i="35"/>
  <c r="K259" i="35"/>
  <c r="G259" i="35"/>
  <c r="F259" i="35"/>
  <c r="V258" i="35"/>
  <c r="U258" i="35"/>
  <c r="Q258" i="35"/>
  <c r="P258" i="35"/>
  <c r="L258" i="35"/>
  <c r="K258" i="35"/>
  <c r="G258" i="35"/>
  <c r="F258" i="35"/>
  <c r="V257" i="35"/>
  <c r="U257" i="35"/>
  <c r="Q257" i="35"/>
  <c r="P257" i="35"/>
  <c r="L257" i="35"/>
  <c r="K257" i="35"/>
  <c r="G257" i="35"/>
  <c r="F257" i="35"/>
  <c r="V256" i="35"/>
  <c r="U256" i="35"/>
  <c r="Q256" i="35"/>
  <c r="P256" i="35"/>
  <c r="L256" i="35"/>
  <c r="K256" i="35"/>
  <c r="G256" i="35"/>
  <c r="F256" i="35"/>
  <c r="V255" i="35"/>
  <c r="U255" i="35"/>
  <c r="Q255" i="35"/>
  <c r="P255" i="35"/>
  <c r="L255" i="35"/>
  <c r="K255" i="35"/>
  <c r="G255" i="35"/>
  <c r="F255" i="35"/>
  <c r="V254" i="35"/>
  <c r="U254" i="35"/>
  <c r="Q254" i="35"/>
  <c r="P254" i="35"/>
  <c r="L254" i="35"/>
  <c r="K254" i="35"/>
  <c r="G254" i="35"/>
  <c r="F254" i="35"/>
  <c r="V253" i="35"/>
  <c r="U253" i="35"/>
  <c r="Q253" i="35"/>
  <c r="P253" i="35"/>
  <c r="L253" i="35"/>
  <c r="K253" i="35"/>
  <c r="G253" i="35"/>
  <c r="F253" i="35"/>
  <c r="V252" i="35"/>
  <c r="U252" i="35"/>
  <c r="Q252" i="35"/>
  <c r="P252" i="35"/>
  <c r="L252" i="35"/>
  <c r="K252" i="35"/>
  <c r="G252" i="35"/>
  <c r="F252" i="35"/>
  <c r="V251" i="35"/>
  <c r="U251" i="35"/>
  <c r="Q251" i="35"/>
  <c r="P251" i="35"/>
  <c r="L251" i="35"/>
  <c r="K251" i="35"/>
  <c r="G251" i="35"/>
  <c r="F251" i="35"/>
  <c r="V250" i="35"/>
  <c r="U250" i="35"/>
  <c r="Q250" i="35"/>
  <c r="P250" i="35"/>
  <c r="L250" i="35"/>
  <c r="K250" i="35"/>
  <c r="G250" i="35"/>
  <c r="F250" i="35"/>
  <c r="V249" i="35"/>
  <c r="U249" i="35"/>
  <c r="Q249" i="35"/>
  <c r="P249" i="35"/>
  <c r="L249" i="35"/>
  <c r="K249" i="35"/>
  <c r="G249" i="35"/>
  <c r="F249" i="35"/>
  <c r="V248" i="35"/>
  <c r="U248" i="35"/>
  <c r="Q248" i="35"/>
  <c r="P248" i="35"/>
  <c r="L248" i="35"/>
  <c r="K248" i="35"/>
  <c r="G248" i="35"/>
  <c r="F248" i="35"/>
  <c r="V247" i="35"/>
  <c r="U247" i="35"/>
  <c r="Q247" i="35"/>
  <c r="P247" i="35"/>
  <c r="L247" i="35"/>
  <c r="K247" i="35"/>
  <c r="G247" i="35"/>
  <c r="F247" i="35"/>
  <c r="V246" i="35"/>
  <c r="U246" i="35"/>
  <c r="Q246" i="35"/>
  <c r="P246" i="35"/>
  <c r="L246" i="35"/>
  <c r="K246" i="35"/>
  <c r="G246" i="35"/>
  <c r="F246" i="35"/>
  <c r="V245" i="35"/>
  <c r="U245" i="35"/>
  <c r="Q245" i="35"/>
  <c r="P245" i="35"/>
  <c r="L245" i="35"/>
  <c r="K245" i="35"/>
  <c r="G245" i="35"/>
  <c r="F245" i="35"/>
  <c r="V244" i="35"/>
  <c r="U244" i="35"/>
  <c r="Q244" i="35"/>
  <c r="P244" i="35"/>
  <c r="L244" i="35"/>
  <c r="K244" i="35"/>
  <c r="G244" i="35"/>
  <c r="F244" i="35"/>
  <c r="V243" i="35"/>
  <c r="U243" i="35"/>
  <c r="Q243" i="35"/>
  <c r="P243" i="35"/>
  <c r="L243" i="35"/>
  <c r="K243" i="35"/>
  <c r="G243" i="35"/>
  <c r="F243" i="35"/>
  <c r="V242" i="35"/>
  <c r="U242" i="35"/>
  <c r="Q242" i="35"/>
  <c r="P242" i="35"/>
  <c r="L242" i="35"/>
  <c r="K242" i="35"/>
  <c r="G242" i="35"/>
  <c r="F242" i="35"/>
  <c r="V241" i="35"/>
  <c r="U241" i="35"/>
  <c r="Q241" i="35"/>
  <c r="P241" i="35"/>
  <c r="L241" i="35"/>
  <c r="K241" i="35"/>
  <c r="G241" i="35"/>
  <c r="F241" i="35"/>
  <c r="V240" i="35"/>
  <c r="U240" i="35"/>
  <c r="Q240" i="35"/>
  <c r="P240" i="35"/>
  <c r="L240" i="35"/>
  <c r="K240" i="35"/>
  <c r="G240" i="35"/>
  <c r="F240" i="35"/>
  <c r="V239" i="35"/>
  <c r="U239" i="35"/>
  <c r="Q239" i="35"/>
  <c r="P239" i="35"/>
  <c r="L239" i="35"/>
  <c r="K239" i="35"/>
  <c r="G239" i="35"/>
  <c r="F239" i="35"/>
  <c r="V238" i="35"/>
  <c r="U238" i="35"/>
  <c r="Q238" i="35"/>
  <c r="P238" i="35"/>
  <c r="L238" i="35"/>
  <c r="K238" i="35"/>
  <c r="G238" i="35"/>
  <c r="F238" i="35"/>
  <c r="V237" i="35"/>
  <c r="U237" i="35"/>
  <c r="Q237" i="35"/>
  <c r="P237" i="35"/>
  <c r="L237" i="35"/>
  <c r="K237" i="35"/>
  <c r="G237" i="35"/>
  <c r="F237" i="35"/>
  <c r="V236" i="35"/>
  <c r="U236" i="35"/>
  <c r="Q236" i="35"/>
  <c r="P236" i="35"/>
  <c r="L236" i="35"/>
  <c r="K236" i="35"/>
  <c r="G236" i="35"/>
  <c r="F236" i="35"/>
  <c r="V235" i="35"/>
  <c r="U235" i="35"/>
  <c r="Q235" i="35"/>
  <c r="P235" i="35"/>
  <c r="L235" i="35"/>
  <c r="K235" i="35"/>
  <c r="G235" i="35"/>
  <c r="F235" i="35"/>
  <c r="V234" i="35"/>
  <c r="U234" i="35"/>
  <c r="Q234" i="35"/>
  <c r="P234" i="35"/>
  <c r="L234" i="35"/>
  <c r="K234" i="35"/>
  <c r="G234" i="35"/>
  <c r="F234" i="35"/>
  <c r="V233" i="35"/>
  <c r="U233" i="35"/>
  <c r="Q233" i="35"/>
  <c r="P233" i="35"/>
  <c r="L233" i="35"/>
  <c r="K233" i="35"/>
  <c r="G233" i="35"/>
  <c r="F233" i="35"/>
  <c r="V232" i="35"/>
  <c r="U232" i="35"/>
  <c r="Q232" i="35"/>
  <c r="P232" i="35"/>
  <c r="L232" i="35"/>
  <c r="K232" i="35"/>
  <c r="G232" i="35"/>
  <c r="F232" i="35"/>
  <c r="V231" i="35"/>
  <c r="U231" i="35"/>
  <c r="Q231" i="35"/>
  <c r="P231" i="35"/>
  <c r="L231" i="35"/>
  <c r="K231" i="35"/>
  <c r="G231" i="35"/>
  <c r="F231" i="35"/>
  <c r="V230" i="35"/>
  <c r="U230" i="35"/>
  <c r="Q230" i="35"/>
  <c r="P230" i="35"/>
  <c r="L230" i="35"/>
  <c r="K230" i="35"/>
  <c r="G230" i="35"/>
  <c r="F230" i="35"/>
  <c r="V229" i="35"/>
  <c r="U229" i="35"/>
  <c r="Q229" i="35"/>
  <c r="P229" i="35"/>
  <c r="L229" i="35"/>
  <c r="K229" i="35"/>
  <c r="G229" i="35"/>
  <c r="F229" i="35"/>
  <c r="V228" i="35"/>
  <c r="U228" i="35"/>
  <c r="Q228" i="35"/>
  <c r="P228" i="35"/>
  <c r="L228" i="35"/>
  <c r="K228" i="35"/>
  <c r="G228" i="35"/>
  <c r="F228" i="35"/>
  <c r="V227" i="35"/>
  <c r="U227" i="35"/>
  <c r="Q227" i="35"/>
  <c r="P227" i="35"/>
  <c r="L227" i="35"/>
  <c r="K227" i="35"/>
  <c r="G227" i="35"/>
  <c r="F227" i="35"/>
  <c r="V226" i="35"/>
  <c r="U226" i="35"/>
  <c r="Q226" i="35"/>
  <c r="P226" i="35"/>
  <c r="L226" i="35"/>
  <c r="K226" i="35"/>
  <c r="G226" i="35"/>
  <c r="F226" i="35"/>
  <c r="V225" i="35"/>
  <c r="U225" i="35"/>
  <c r="Q225" i="35"/>
  <c r="P225" i="35"/>
  <c r="L225" i="35"/>
  <c r="K225" i="35"/>
  <c r="G225" i="35"/>
  <c r="F225" i="35"/>
  <c r="V224" i="35"/>
  <c r="U224" i="35"/>
  <c r="Q224" i="35"/>
  <c r="P224" i="35"/>
  <c r="L224" i="35"/>
  <c r="K224" i="35"/>
  <c r="G224" i="35"/>
  <c r="F224" i="35"/>
  <c r="V223" i="35"/>
  <c r="U223" i="35"/>
  <c r="Q223" i="35"/>
  <c r="P223" i="35"/>
  <c r="L223" i="35"/>
  <c r="K223" i="35"/>
  <c r="G223" i="35"/>
  <c r="F223" i="35"/>
  <c r="V222" i="35"/>
  <c r="U222" i="35"/>
  <c r="Q222" i="35"/>
  <c r="P222" i="35"/>
  <c r="L222" i="35"/>
  <c r="K222" i="35"/>
  <c r="G222" i="35"/>
  <c r="F222" i="35"/>
  <c r="V221" i="35"/>
  <c r="U221" i="35"/>
  <c r="Q221" i="35"/>
  <c r="P221" i="35"/>
  <c r="L221" i="35"/>
  <c r="K221" i="35"/>
  <c r="G221" i="35"/>
  <c r="F221" i="35"/>
  <c r="V220" i="35"/>
  <c r="U220" i="35"/>
  <c r="Q220" i="35"/>
  <c r="P220" i="35"/>
  <c r="L220" i="35"/>
  <c r="K220" i="35"/>
  <c r="G220" i="35"/>
  <c r="F220" i="35"/>
  <c r="V219" i="35"/>
  <c r="U219" i="35"/>
  <c r="Q219" i="35"/>
  <c r="P219" i="35"/>
  <c r="L219" i="35"/>
  <c r="K219" i="35"/>
  <c r="G219" i="35"/>
  <c r="F219" i="35"/>
  <c r="V218" i="35"/>
  <c r="U218" i="35"/>
  <c r="Q218" i="35"/>
  <c r="P218" i="35"/>
  <c r="L218" i="35"/>
  <c r="K218" i="35"/>
  <c r="G218" i="35"/>
  <c r="F218" i="35"/>
  <c r="V217" i="35"/>
  <c r="U217" i="35"/>
  <c r="Q217" i="35"/>
  <c r="P217" i="35"/>
  <c r="L217" i="35"/>
  <c r="K217" i="35"/>
  <c r="G217" i="35"/>
  <c r="F217" i="35"/>
  <c r="V216" i="35"/>
  <c r="U216" i="35"/>
  <c r="Q216" i="35"/>
  <c r="P216" i="35"/>
  <c r="L216" i="35"/>
  <c r="K216" i="35"/>
  <c r="G216" i="35"/>
  <c r="F216" i="35"/>
  <c r="V215" i="35"/>
  <c r="U215" i="35"/>
  <c r="Q215" i="35"/>
  <c r="P215" i="35"/>
  <c r="L215" i="35"/>
  <c r="K215" i="35"/>
  <c r="G215" i="35"/>
  <c r="F215" i="35"/>
  <c r="V214" i="35"/>
  <c r="U214" i="35"/>
  <c r="Q214" i="35"/>
  <c r="P214" i="35"/>
  <c r="L214" i="35"/>
  <c r="K214" i="35"/>
  <c r="G214" i="35"/>
  <c r="F214" i="35"/>
  <c r="V213" i="35"/>
  <c r="U213" i="35"/>
  <c r="Q213" i="35"/>
  <c r="P213" i="35"/>
  <c r="L213" i="35"/>
  <c r="K213" i="35"/>
  <c r="G213" i="35"/>
  <c r="F213" i="35"/>
  <c r="V212" i="35"/>
  <c r="U212" i="35"/>
  <c r="Q212" i="35"/>
  <c r="P212" i="35"/>
  <c r="L212" i="35"/>
  <c r="K212" i="35"/>
  <c r="G212" i="35"/>
  <c r="F212" i="35"/>
  <c r="V211" i="35"/>
  <c r="U211" i="35"/>
  <c r="Q211" i="35"/>
  <c r="P211" i="35"/>
  <c r="L211" i="35"/>
  <c r="K211" i="35"/>
  <c r="G211" i="35"/>
  <c r="F211" i="35"/>
  <c r="V210" i="35"/>
  <c r="U210" i="35"/>
  <c r="Q210" i="35"/>
  <c r="P210" i="35"/>
  <c r="L210" i="35"/>
  <c r="K210" i="35"/>
  <c r="G210" i="35"/>
  <c r="F210" i="35"/>
  <c r="V209" i="35"/>
  <c r="U209" i="35"/>
  <c r="Q209" i="35"/>
  <c r="P209" i="35"/>
  <c r="L209" i="35"/>
  <c r="K209" i="35"/>
  <c r="G209" i="35"/>
  <c r="F209" i="35"/>
  <c r="V208" i="35"/>
  <c r="U208" i="35"/>
  <c r="Q208" i="35"/>
  <c r="P208" i="35"/>
  <c r="L208" i="35"/>
  <c r="K208" i="35"/>
  <c r="G208" i="35"/>
  <c r="F208" i="35"/>
  <c r="V207" i="35"/>
  <c r="U207" i="35"/>
  <c r="Q207" i="35"/>
  <c r="P207" i="35"/>
  <c r="L207" i="35"/>
  <c r="K207" i="35"/>
  <c r="G207" i="35"/>
  <c r="F207" i="35"/>
  <c r="V206" i="35"/>
  <c r="U206" i="35"/>
  <c r="Q206" i="35"/>
  <c r="P206" i="35"/>
  <c r="L206" i="35"/>
  <c r="K206" i="35"/>
  <c r="G206" i="35"/>
  <c r="F206" i="35"/>
  <c r="V205" i="35"/>
  <c r="U205" i="35"/>
  <c r="Q205" i="35"/>
  <c r="P205" i="35"/>
  <c r="L205" i="35"/>
  <c r="K205" i="35"/>
  <c r="G205" i="35"/>
  <c r="F205" i="35"/>
  <c r="V204" i="35"/>
  <c r="U204" i="35"/>
  <c r="Q204" i="35"/>
  <c r="P204" i="35"/>
  <c r="L204" i="35"/>
  <c r="K204" i="35"/>
  <c r="G204" i="35"/>
  <c r="F204" i="35"/>
  <c r="V203" i="35"/>
  <c r="U203" i="35"/>
  <c r="Q203" i="35"/>
  <c r="P203" i="35"/>
  <c r="L203" i="35"/>
  <c r="K203" i="35"/>
  <c r="G203" i="35"/>
  <c r="F203" i="35"/>
  <c r="V202" i="35"/>
  <c r="U202" i="35"/>
  <c r="Q202" i="35"/>
  <c r="P202" i="35"/>
  <c r="L202" i="35"/>
  <c r="K202" i="35"/>
  <c r="G202" i="35"/>
  <c r="F202" i="35"/>
  <c r="V201" i="35"/>
  <c r="U201" i="35"/>
  <c r="Q201" i="35"/>
  <c r="P201" i="35"/>
  <c r="L201" i="35"/>
  <c r="K201" i="35"/>
  <c r="G201" i="35"/>
  <c r="F201" i="35"/>
  <c r="V200" i="35"/>
  <c r="U200" i="35"/>
  <c r="Q200" i="35"/>
  <c r="P200" i="35"/>
  <c r="L200" i="35"/>
  <c r="K200" i="35"/>
  <c r="G200" i="35"/>
  <c r="F200" i="35"/>
  <c r="V199" i="35"/>
  <c r="U199" i="35"/>
  <c r="Q199" i="35"/>
  <c r="P199" i="35"/>
  <c r="L199" i="35"/>
  <c r="K199" i="35"/>
  <c r="G199" i="35"/>
  <c r="F199" i="35"/>
  <c r="V198" i="35"/>
  <c r="U198" i="35"/>
  <c r="Q198" i="35"/>
  <c r="P198" i="35"/>
  <c r="L198" i="35"/>
  <c r="K198" i="35"/>
  <c r="G198" i="35"/>
  <c r="F198" i="35"/>
  <c r="V197" i="35"/>
  <c r="U197" i="35"/>
  <c r="Q197" i="35"/>
  <c r="P197" i="35"/>
  <c r="L197" i="35"/>
  <c r="K197" i="35"/>
  <c r="G197" i="35"/>
  <c r="F197" i="35"/>
  <c r="V196" i="35"/>
  <c r="U196" i="35"/>
  <c r="Q196" i="35"/>
  <c r="P196" i="35"/>
  <c r="L196" i="35"/>
  <c r="K196" i="35"/>
  <c r="G196" i="35"/>
  <c r="F196" i="35"/>
  <c r="V195" i="35"/>
  <c r="U195" i="35"/>
  <c r="Q195" i="35"/>
  <c r="P195" i="35"/>
  <c r="L195" i="35"/>
  <c r="K195" i="35"/>
  <c r="G195" i="35"/>
  <c r="F195" i="35"/>
  <c r="V194" i="35"/>
  <c r="U194" i="35"/>
  <c r="Q194" i="35"/>
  <c r="P194" i="35"/>
  <c r="L194" i="35"/>
  <c r="K194" i="35"/>
  <c r="G194" i="35"/>
  <c r="F194" i="35"/>
  <c r="V193" i="35"/>
  <c r="U193" i="35"/>
  <c r="Q193" i="35"/>
  <c r="P193" i="35"/>
  <c r="L193" i="35"/>
  <c r="K193" i="35"/>
  <c r="G193" i="35"/>
  <c r="F193" i="35"/>
  <c r="V192" i="35"/>
  <c r="U192" i="35"/>
  <c r="Q192" i="35"/>
  <c r="P192" i="35"/>
  <c r="L192" i="35"/>
  <c r="K192" i="35"/>
  <c r="G192" i="35"/>
  <c r="F192" i="35"/>
  <c r="V191" i="35"/>
  <c r="U191" i="35"/>
  <c r="Q191" i="35"/>
  <c r="P191" i="35"/>
  <c r="L191" i="35"/>
  <c r="K191" i="35"/>
  <c r="G191" i="35"/>
  <c r="F191" i="35"/>
  <c r="V190" i="35"/>
  <c r="U190" i="35"/>
  <c r="Q190" i="35"/>
  <c r="P190" i="35"/>
  <c r="L190" i="35"/>
  <c r="K190" i="35"/>
  <c r="G190" i="35"/>
  <c r="F190" i="35"/>
  <c r="V189" i="35"/>
  <c r="U189" i="35"/>
  <c r="Q189" i="35"/>
  <c r="P189" i="35"/>
  <c r="L189" i="35"/>
  <c r="K189" i="35"/>
  <c r="G189" i="35"/>
  <c r="F189" i="35"/>
  <c r="V188" i="35"/>
  <c r="U188" i="35"/>
  <c r="Q188" i="35"/>
  <c r="P188" i="35"/>
  <c r="L188" i="35"/>
  <c r="K188" i="35"/>
  <c r="G188" i="35"/>
  <c r="F188" i="35"/>
  <c r="V187" i="35"/>
  <c r="U187" i="35"/>
  <c r="Q187" i="35"/>
  <c r="P187" i="35"/>
  <c r="L187" i="35"/>
  <c r="K187" i="35"/>
  <c r="G187" i="35"/>
  <c r="F187" i="35"/>
  <c r="V186" i="35"/>
  <c r="U186" i="35"/>
  <c r="Q186" i="35"/>
  <c r="P186" i="35"/>
  <c r="L186" i="35"/>
  <c r="K186" i="35"/>
  <c r="G186" i="35"/>
  <c r="F186" i="35"/>
  <c r="V185" i="35"/>
  <c r="U185" i="35"/>
  <c r="Q185" i="35"/>
  <c r="P185" i="35"/>
  <c r="L185" i="35"/>
  <c r="K185" i="35"/>
  <c r="G185" i="35"/>
  <c r="F185" i="35"/>
  <c r="V184" i="35"/>
  <c r="U184" i="35"/>
  <c r="Q184" i="35"/>
  <c r="P184" i="35"/>
  <c r="L184" i="35"/>
  <c r="K184" i="35"/>
  <c r="G184" i="35"/>
  <c r="F184" i="35"/>
  <c r="V183" i="35"/>
  <c r="U183" i="35"/>
  <c r="Q183" i="35"/>
  <c r="P183" i="35"/>
  <c r="L183" i="35"/>
  <c r="K183" i="35"/>
  <c r="G183" i="35"/>
  <c r="F183" i="35"/>
  <c r="V182" i="35"/>
  <c r="U182" i="35"/>
  <c r="Q182" i="35"/>
  <c r="P182" i="35"/>
  <c r="L182" i="35"/>
  <c r="K182" i="35"/>
  <c r="G182" i="35"/>
  <c r="F182" i="35"/>
  <c r="V181" i="35"/>
  <c r="U181" i="35"/>
  <c r="Q181" i="35"/>
  <c r="P181" i="35"/>
  <c r="L181" i="35"/>
  <c r="K181" i="35"/>
  <c r="G181" i="35"/>
  <c r="F181" i="35"/>
  <c r="V180" i="35"/>
  <c r="U180" i="35"/>
  <c r="Q180" i="35"/>
  <c r="P180" i="35"/>
  <c r="L180" i="35"/>
  <c r="K180" i="35"/>
  <c r="G180" i="35"/>
  <c r="F180" i="35"/>
  <c r="V179" i="35"/>
  <c r="U179" i="35"/>
  <c r="Q179" i="35"/>
  <c r="P179" i="35"/>
  <c r="L179" i="35"/>
  <c r="K179" i="35"/>
  <c r="G179" i="35"/>
  <c r="F179" i="35"/>
  <c r="V178" i="35"/>
  <c r="U178" i="35"/>
  <c r="Q178" i="35"/>
  <c r="P178" i="35"/>
  <c r="L178" i="35"/>
  <c r="K178" i="35"/>
  <c r="G178" i="35"/>
  <c r="F178" i="35"/>
  <c r="V177" i="35"/>
  <c r="U177" i="35"/>
  <c r="Q177" i="35"/>
  <c r="P177" i="35"/>
  <c r="L177" i="35"/>
  <c r="K177" i="35"/>
  <c r="G177" i="35"/>
  <c r="F177" i="35"/>
  <c r="V176" i="35"/>
  <c r="U176" i="35"/>
  <c r="Q176" i="35"/>
  <c r="P176" i="35"/>
  <c r="L176" i="35"/>
  <c r="K176" i="35"/>
  <c r="G176" i="35"/>
  <c r="F176" i="35"/>
  <c r="V175" i="35"/>
  <c r="U175" i="35"/>
  <c r="Q175" i="35"/>
  <c r="P175" i="35"/>
  <c r="L175" i="35"/>
  <c r="K175" i="35"/>
  <c r="G175" i="35"/>
  <c r="F175" i="35"/>
  <c r="V174" i="35"/>
  <c r="U174" i="35"/>
  <c r="Q174" i="35"/>
  <c r="P174" i="35"/>
  <c r="L174" i="35"/>
  <c r="K174" i="35"/>
  <c r="G174" i="35"/>
  <c r="F174" i="35"/>
  <c r="V173" i="35"/>
  <c r="U173" i="35"/>
  <c r="Q173" i="35"/>
  <c r="P173" i="35"/>
  <c r="L173" i="35"/>
  <c r="K173" i="35"/>
  <c r="G173" i="35"/>
  <c r="F173" i="35"/>
  <c r="V172" i="35"/>
  <c r="U172" i="35"/>
  <c r="Q172" i="35"/>
  <c r="P172" i="35"/>
  <c r="L172" i="35"/>
  <c r="K172" i="35"/>
  <c r="G172" i="35"/>
  <c r="F172" i="35"/>
  <c r="V171" i="35"/>
  <c r="U171" i="35"/>
  <c r="Q171" i="35"/>
  <c r="P171" i="35"/>
  <c r="L171" i="35"/>
  <c r="K171" i="35"/>
  <c r="G171" i="35"/>
  <c r="F171" i="35"/>
  <c r="V170" i="35"/>
  <c r="U170" i="35"/>
  <c r="Q170" i="35"/>
  <c r="P170" i="35"/>
  <c r="L170" i="35"/>
  <c r="K170" i="35"/>
  <c r="G170" i="35"/>
  <c r="F170" i="35"/>
  <c r="V169" i="35"/>
  <c r="U169" i="35"/>
  <c r="Q169" i="35"/>
  <c r="P169" i="35"/>
  <c r="L169" i="35"/>
  <c r="K169" i="35"/>
  <c r="G169" i="35"/>
  <c r="F169" i="35"/>
  <c r="V168" i="35"/>
  <c r="U168" i="35"/>
  <c r="Q168" i="35"/>
  <c r="P168" i="35"/>
  <c r="L168" i="35"/>
  <c r="K168" i="35"/>
  <c r="G168" i="35"/>
  <c r="F168" i="35"/>
  <c r="V167" i="35"/>
  <c r="U167" i="35"/>
  <c r="Q167" i="35"/>
  <c r="P167" i="35"/>
  <c r="L167" i="35"/>
  <c r="K167" i="35"/>
  <c r="G167" i="35"/>
  <c r="F167" i="35"/>
  <c r="V166" i="35"/>
  <c r="U166" i="35"/>
  <c r="Q166" i="35"/>
  <c r="P166" i="35"/>
  <c r="L166" i="35"/>
  <c r="K166" i="35"/>
  <c r="G166" i="35"/>
  <c r="F166" i="35"/>
  <c r="V165" i="35"/>
  <c r="U165" i="35"/>
  <c r="Q165" i="35"/>
  <c r="P165" i="35"/>
  <c r="L165" i="35"/>
  <c r="K165" i="35"/>
  <c r="G165" i="35"/>
  <c r="F165" i="35"/>
  <c r="V164" i="35"/>
  <c r="U164" i="35"/>
  <c r="Q164" i="35"/>
  <c r="P164" i="35"/>
  <c r="L164" i="35"/>
  <c r="K164" i="35"/>
  <c r="G164" i="35"/>
  <c r="F164" i="35"/>
  <c r="V163" i="35"/>
  <c r="U163" i="35"/>
  <c r="Q163" i="35"/>
  <c r="P163" i="35"/>
  <c r="L163" i="35"/>
  <c r="K163" i="35"/>
  <c r="G163" i="35"/>
  <c r="F163" i="35"/>
  <c r="V162" i="35"/>
  <c r="U162" i="35"/>
  <c r="Q162" i="35"/>
  <c r="P162" i="35"/>
  <c r="L162" i="35"/>
  <c r="K162" i="35"/>
  <c r="G162" i="35"/>
  <c r="F162" i="35"/>
  <c r="V161" i="35"/>
  <c r="U161" i="35"/>
  <c r="Q161" i="35"/>
  <c r="P161" i="35"/>
  <c r="L161" i="35"/>
  <c r="K161" i="35"/>
  <c r="G161" i="35"/>
  <c r="F161" i="35"/>
  <c r="V160" i="35"/>
  <c r="U160" i="35"/>
  <c r="Q160" i="35"/>
  <c r="P160" i="35"/>
  <c r="L160" i="35"/>
  <c r="K160" i="35"/>
  <c r="G160" i="35"/>
  <c r="F160" i="35"/>
  <c r="V159" i="35"/>
  <c r="U159" i="35"/>
  <c r="Q159" i="35"/>
  <c r="P159" i="35"/>
  <c r="L159" i="35"/>
  <c r="K159" i="35"/>
  <c r="G159" i="35"/>
  <c r="F159" i="35"/>
  <c r="V158" i="35"/>
  <c r="U158" i="35"/>
  <c r="Q158" i="35"/>
  <c r="P158" i="35"/>
  <c r="L158" i="35"/>
  <c r="K158" i="35"/>
  <c r="G158" i="35"/>
  <c r="F158" i="35"/>
  <c r="V157" i="35"/>
  <c r="U157" i="35"/>
  <c r="Q157" i="35"/>
  <c r="P157" i="35"/>
  <c r="L157" i="35"/>
  <c r="K157" i="35"/>
  <c r="G157" i="35"/>
  <c r="F157" i="35"/>
  <c r="V156" i="35"/>
  <c r="U156" i="35"/>
  <c r="Q156" i="35"/>
  <c r="P156" i="35"/>
  <c r="L156" i="35"/>
  <c r="K156" i="35"/>
  <c r="G156" i="35"/>
  <c r="F156" i="35"/>
  <c r="V155" i="35"/>
  <c r="U155" i="35"/>
  <c r="Q155" i="35"/>
  <c r="P155" i="35"/>
  <c r="L155" i="35"/>
  <c r="K155" i="35"/>
  <c r="G155" i="35"/>
  <c r="F155" i="35"/>
  <c r="V154" i="35"/>
  <c r="U154" i="35"/>
  <c r="Q154" i="35"/>
  <c r="P154" i="35"/>
  <c r="L154" i="35"/>
  <c r="K154" i="35"/>
  <c r="G154" i="35"/>
  <c r="F154" i="35"/>
  <c r="V153" i="35"/>
  <c r="U153" i="35"/>
  <c r="Q153" i="35"/>
  <c r="P153" i="35"/>
  <c r="L153" i="35"/>
  <c r="K153" i="35"/>
  <c r="G153" i="35"/>
  <c r="F153" i="35"/>
  <c r="V152" i="35"/>
  <c r="U152" i="35"/>
  <c r="Q152" i="35"/>
  <c r="P152" i="35"/>
  <c r="L152" i="35"/>
  <c r="K152" i="35"/>
  <c r="G152" i="35"/>
  <c r="F152" i="35"/>
  <c r="V151" i="35"/>
  <c r="U151" i="35"/>
  <c r="Q151" i="35"/>
  <c r="P151" i="35"/>
  <c r="L151" i="35"/>
  <c r="K151" i="35"/>
  <c r="G151" i="35"/>
  <c r="F151" i="35"/>
  <c r="V150" i="35"/>
  <c r="U150" i="35"/>
  <c r="Q150" i="35"/>
  <c r="P150" i="35"/>
  <c r="L150" i="35"/>
  <c r="K150" i="35"/>
  <c r="G150" i="35"/>
  <c r="F150" i="35"/>
  <c r="V149" i="35"/>
  <c r="U149" i="35"/>
  <c r="Q149" i="35"/>
  <c r="P149" i="35"/>
  <c r="L149" i="35"/>
  <c r="K149" i="35"/>
  <c r="G149" i="35"/>
  <c r="F149" i="35"/>
  <c r="V148" i="35"/>
  <c r="U148" i="35"/>
  <c r="Q148" i="35"/>
  <c r="P148" i="35"/>
  <c r="L148" i="35"/>
  <c r="K148" i="35"/>
  <c r="G148" i="35"/>
  <c r="F148" i="35"/>
  <c r="V147" i="35"/>
  <c r="U147" i="35"/>
  <c r="Q147" i="35"/>
  <c r="P147" i="35"/>
  <c r="L147" i="35"/>
  <c r="K147" i="35"/>
  <c r="G147" i="35"/>
  <c r="F147" i="35"/>
  <c r="V146" i="35"/>
  <c r="U146" i="35"/>
  <c r="Q146" i="35"/>
  <c r="P146" i="35"/>
  <c r="L146" i="35"/>
  <c r="K146" i="35"/>
  <c r="G146" i="35"/>
  <c r="F146" i="35"/>
  <c r="V145" i="35"/>
  <c r="U145" i="35"/>
  <c r="Q145" i="35"/>
  <c r="P145" i="35"/>
  <c r="L145" i="35"/>
  <c r="K145" i="35"/>
  <c r="G145" i="35"/>
  <c r="F145" i="35"/>
  <c r="V144" i="35"/>
  <c r="U144" i="35"/>
  <c r="Q144" i="35"/>
  <c r="P144" i="35"/>
  <c r="L144" i="35"/>
  <c r="K144" i="35"/>
  <c r="G144" i="35"/>
  <c r="F144" i="35"/>
  <c r="V143" i="35"/>
  <c r="U143" i="35"/>
  <c r="Q143" i="35"/>
  <c r="P143" i="35"/>
  <c r="L143" i="35"/>
  <c r="K143" i="35"/>
  <c r="G143" i="35"/>
  <c r="F143" i="35"/>
  <c r="V142" i="35"/>
  <c r="U142" i="35"/>
  <c r="Q142" i="35"/>
  <c r="P142" i="35"/>
  <c r="L142" i="35"/>
  <c r="K142" i="35"/>
  <c r="G142" i="35"/>
  <c r="F142" i="35"/>
  <c r="V141" i="35"/>
  <c r="U141" i="35"/>
  <c r="Q141" i="35"/>
  <c r="P141" i="35"/>
  <c r="L141" i="35"/>
  <c r="K141" i="35"/>
  <c r="G141" i="35"/>
  <c r="F141" i="35"/>
  <c r="V140" i="35"/>
  <c r="U140" i="35"/>
  <c r="Q140" i="35"/>
  <c r="P140" i="35"/>
  <c r="L140" i="35"/>
  <c r="K140" i="35"/>
  <c r="G140" i="35"/>
  <c r="F140" i="35"/>
  <c r="V139" i="35"/>
  <c r="U139" i="35"/>
  <c r="Q139" i="35"/>
  <c r="P139" i="35"/>
  <c r="L139" i="35"/>
  <c r="K139" i="35"/>
  <c r="G139" i="35"/>
  <c r="F139" i="35"/>
  <c r="V138" i="35"/>
  <c r="U138" i="35"/>
  <c r="Q138" i="35"/>
  <c r="P138" i="35"/>
  <c r="L138" i="35"/>
  <c r="K138" i="35"/>
  <c r="G138" i="35"/>
  <c r="F138" i="35"/>
  <c r="V137" i="35"/>
  <c r="U137" i="35"/>
  <c r="Q137" i="35"/>
  <c r="P137" i="35"/>
  <c r="L137" i="35"/>
  <c r="K137" i="35"/>
  <c r="G137" i="35"/>
  <c r="F137" i="35"/>
  <c r="V136" i="35"/>
  <c r="U136" i="35"/>
  <c r="Q136" i="35"/>
  <c r="P136" i="35"/>
  <c r="L136" i="35"/>
  <c r="K136" i="35"/>
  <c r="G136" i="35"/>
  <c r="F136" i="35"/>
  <c r="V135" i="35"/>
  <c r="U135" i="35"/>
  <c r="Q135" i="35"/>
  <c r="P135" i="35"/>
  <c r="L135" i="35"/>
  <c r="K135" i="35"/>
  <c r="G135" i="35"/>
  <c r="F135" i="35"/>
  <c r="V134" i="35"/>
  <c r="U134" i="35"/>
  <c r="Q134" i="35"/>
  <c r="P134" i="35"/>
  <c r="L134" i="35"/>
  <c r="K134" i="35"/>
  <c r="G134" i="35"/>
  <c r="F134" i="35"/>
  <c r="V133" i="35"/>
  <c r="U133" i="35"/>
  <c r="Q133" i="35"/>
  <c r="P133" i="35"/>
  <c r="L133" i="35"/>
  <c r="K133" i="35"/>
  <c r="G133" i="35"/>
  <c r="F133" i="35"/>
  <c r="V132" i="35"/>
  <c r="U132" i="35"/>
  <c r="Q132" i="35"/>
  <c r="P132" i="35"/>
  <c r="L132" i="35"/>
  <c r="K132" i="35"/>
  <c r="G132" i="35"/>
  <c r="F132" i="35"/>
  <c r="V131" i="35"/>
  <c r="U131" i="35"/>
  <c r="Q131" i="35"/>
  <c r="P131" i="35"/>
  <c r="L131" i="35"/>
  <c r="K131" i="35"/>
  <c r="G131" i="35"/>
  <c r="F131" i="35"/>
  <c r="V130" i="35"/>
  <c r="U130" i="35"/>
  <c r="Q130" i="35"/>
  <c r="P130" i="35"/>
  <c r="L130" i="35"/>
  <c r="K130" i="35"/>
  <c r="G130" i="35"/>
  <c r="F130" i="35"/>
  <c r="V129" i="35"/>
  <c r="U129" i="35"/>
  <c r="Q129" i="35"/>
  <c r="P129" i="35"/>
  <c r="L129" i="35"/>
  <c r="K129" i="35"/>
  <c r="G129" i="35"/>
  <c r="F129" i="35"/>
  <c r="V128" i="35"/>
  <c r="U128" i="35"/>
  <c r="Q128" i="35"/>
  <c r="P128" i="35"/>
  <c r="L128" i="35"/>
  <c r="K128" i="35"/>
  <c r="G128" i="35"/>
  <c r="F128" i="35"/>
  <c r="V127" i="35"/>
  <c r="U127" i="35"/>
  <c r="Q127" i="35"/>
  <c r="P127" i="35"/>
  <c r="L127" i="35"/>
  <c r="K127" i="35"/>
  <c r="G127" i="35"/>
  <c r="F127" i="35"/>
  <c r="V126" i="35"/>
  <c r="U126" i="35"/>
  <c r="Q126" i="35"/>
  <c r="P126" i="35"/>
  <c r="L126" i="35"/>
  <c r="K126" i="35"/>
  <c r="G126" i="35"/>
  <c r="F126" i="35"/>
  <c r="V125" i="35"/>
  <c r="U125" i="35"/>
  <c r="Q125" i="35"/>
  <c r="P125" i="35"/>
  <c r="L125" i="35"/>
  <c r="K125" i="35"/>
  <c r="G125" i="35"/>
  <c r="F125" i="35"/>
  <c r="V124" i="35"/>
  <c r="U124" i="35"/>
  <c r="Q124" i="35"/>
  <c r="P124" i="35"/>
  <c r="L124" i="35"/>
  <c r="K124" i="35"/>
  <c r="G124" i="35"/>
  <c r="F124" i="35"/>
  <c r="V123" i="35"/>
  <c r="U123" i="35"/>
  <c r="Q123" i="35"/>
  <c r="P123" i="35"/>
  <c r="L123" i="35"/>
  <c r="K123" i="35"/>
  <c r="G123" i="35"/>
  <c r="F123" i="35"/>
  <c r="V122" i="35"/>
  <c r="U122" i="35"/>
  <c r="Q122" i="35"/>
  <c r="P122" i="35"/>
  <c r="L122" i="35"/>
  <c r="K122" i="35"/>
  <c r="G122" i="35"/>
  <c r="F122" i="35"/>
  <c r="V121" i="35"/>
  <c r="U121" i="35"/>
  <c r="Q121" i="35"/>
  <c r="P121" i="35"/>
  <c r="L121" i="35"/>
  <c r="K121" i="35"/>
  <c r="G121" i="35"/>
  <c r="F121" i="35"/>
  <c r="V120" i="35"/>
  <c r="U120" i="35"/>
  <c r="Q120" i="35"/>
  <c r="P120" i="35"/>
  <c r="L120" i="35"/>
  <c r="K120" i="35"/>
  <c r="G120" i="35"/>
  <c r="F120" i="35"/>
  <c r="V119" i="35"/>
  <c r="U119" i="35"/>
  <c r="Q119" i="35"/>
  <c r="P119" i="35"/>
  <c r="L119" i="35"/>
  <c r="K119" i="35"/>
  <c r="G119" i="35"/>
  <c r="F119" i="35"/>
  <c r="V118" i="35"/>
  <c r="U118" i="35"/>
  <c r="Q118" i="35"/>
  <c r="P118" i="35"/>
  <c r="L118" i="35"/>
  <c r="K118" i="35"/>
  <c r="G118" i="35"/>
  <c r="F118" i="35"/>
  <c r="V117" i="35"/>
  <c r="U117" i="35"/>
  <c r="Q117" i="35"/>
  <c r="P117" i="35"/>
  <c r="L117" i="35"/>
  <c r="K117" i="35"/>
  <c r="G117" i="35"/>
  <c r="F117" i="35"/>
  <c r="V116" i="35"/>
  <c r="U116" i="35"/>
  <c r="Q116" i="35"/>
  <c r="P116" i="35"/>
  <c r="L116" i="35"/>
  <c r="K116" i="35"/>
  <c r="G116" i="35"/>
  <c r="F116" i="35"/>
  <c r="V115" i="35"/>
  <c r="U115" i="35"/>
  <c r="Q115" i="35"/>
  <c r="P115" i="35"/>
  <c r="L115" i="35"/>
  <c r="K115" i="35"/>
  <c r="G115" i="35"/>
  <c r="F115" i="35"/>
  <c r="V114" i="35"/>
  <c r="U114" i="35"/>
  <c r="Q114" i="35"/>
  <c r="P114" i="35"/>
  <c r="L114" i="35"/>
  <c r="K114" i="35"/>
  <c r="G114" i="35"/>
  <c r="F114" i="35"/>
  <c r="V113" i="35"/>
  <c r="U113" i="35"/>
  <c r="Q113" i="35"/>
  <c r="P113" i="35"/>
  <c r="L113" i="35"/>
  <c r="K113" i="35"/>
  <c r="G113" i="35"/>
  <c r="F113" i="35"/>
  <c r="V112" i="35"/>
  <c r="U112" i="35"/>
  <c r="Q112" i="35"/>
  <c r="P112" i="35"/>
  <c r="L112" i="35"/>
  <c r="K112" i="35"/>
  <c r="G112" i="35"/>
  <c r="F112" i="35"/>
  <c r="V111" i="35"/>
  <c r="U111" i="35"/>
  <c r="Q111" i="35"/>
  <c r="P111" i="35"/>
  <c r="L111" i="35"/>
  <c r="K111" i="35"/>
  <c r="G111" i="35"/>
  <c r="F111" i="35"/>
  <c r="V110" i="35"/>
  <c r="U110" i="35"/>
  <c r="Q110" i="35"/>
  <c r="P110" i="35"/>
  <c r="L110" i="35"/>
  <c r="K110" i="35"/>
  <c r="G110" i="35"/>
  <c r="F110" i="35"/>
  <c r="V109" i="35"/>
  <c r="U109" i="35"/>
  <c r="Q109" i="35"/>
  <c r="P109" i="35"/>
  <c r="L109" i="35"/>
  <c r="K109" i="35"/>
  <c r="G109" i="35"/>
  <c r="F109" i="35"/>
  <c r="V108" i="35"/>
  <c r="U108" i="35"/>
  <c r="Q108" i="35"/>
  <c r="P108" i="35"/>
  <c r="L108" i="35"/>
  <c r="K108" i="35"/>
  <c r="G108" i="35"/>
  <c r="F108" i="35"/>
  <c r="V107" i="35"/>
  <c r="U107" i="35"/>
  <c r="Q107" i="35"/>
  <c r="P107" i="35"/>
  <c r="L107" i="35"/>
  <c r="K107" i="35"/>
  <c r="G107" i="35"/>
  <c r="F107" i="35"/>
  <c r="V106" i="35"/>
  <c r="U106" i="35"/>
  <c r="Q106" i="35"/>
  <c r="P106" i="35"/>
  <c r="L106" i="35"/>
  <c r="K106" i="35"/>
  <c r="G106" i="35"/>
  <c r="F106" i="35"/>
  <c r="V105" i="35"/>
  <c r="U105" i="35"/>
  <c r="Q105" i="35"/>
  <c r="P105" i="35"/>
  <c r="L105" i="35"/>
  <c r="K105" i="35"/>
  <c r="G105" i="35"/>
  <c r="F105" i="35"/>
  <c r="V104" i="35"/>
  <c r="U104" i="35"/>
  <c r="Q104" i="35"/>
  <c r="P104" i="35"/>
  <c r="L104" i="35"/>
  <c r="K104" i="35"/>
  <c r="G104" i="35"/>
  <c r="F104" i="35"/>
  <c r="V103" i="35"/>
  <c r="U103" i="35"/>
  <c r="Q103" i="35"/>
  <c r="P103" i="35"/>
  <c r="L103" i="35"/>
  <c r="K103" i="35"/>
  <c r="G103" i="35"/>
  <c r="F103" i="35"/>
  <c r="V102" i="35"/>
  <c r="U102" i="35"/>
  <c r="Q102" i="35"/>
  <c r="P102" i="35"/>
  <c r="L102" i="35"/>
  <c r="K102" i="35"/>
  <c r="G102" i="35"/>
  <c r="F102" i="35"/>
  <c r="V101" i="35"/>
  <c r="U101" i="35"/>
  <c r="Q101" i="35"/>
  <c r="P101" i="35"/>
  <c r="L101" i="35"/>
  <c r="K101" i="35"/>
  <c r="G101" i="35"/>
  <c r="F101" i="35"/>
  <c r="V100" i="35"/>
  <c r="U100" i="35"/>
  <c r="Q100" i="35"/>
  <c r="P100" i="35"/>
  <c r="L100" i="35"/>
  <c r="K100" i="35"/>
  <c r="G100" i="35"/>
  <c r="F100" i="35"/>
  <c r="V99" i="35"/>
  <c r="U99" i="35"/>
  <c r="Q99" i="35"/>
  <c r="P99" i="35"/>
  <c r="L99" i="35"/>
  <c r="K99" i="35"/>
  <c r="G99" i="35"/>
  <c r="F99" i="35"/>
  <c r="V98" i="35"/>
  <c r="U98" i="35"/>
  <c r="Q98" i="35"/>
  <c r="P98" i="35"/>
  <c r="L98" i="35"/>
  <c r="K98" i="35"/>
  <c r="G98" i="35"/>
  <c r="F98" i="35"/>
  <c r="V97" i="35"/>
  <c r="U97" i="35"/>
  <c r="Q97" i="35"/>
  <c r="P97" i="35"/>
  <c r="L97" i="35"/>
  <c r="K97" i="35"/>
  <c r="G97" i="35"/>
  <c r="F97" i="35"/>
  <c r="V96" i="35"/>
  <c r="U96" i="35"/>
  <c r="Q96" i="35"/>
  <c r="P96" i="35"/>
  <c r="L96" i="35"/>
  <c r="K96" i="35"/>
  <c r="G96" i="35"/>
  <c r="F96" i="35"/>
  <c r="V95" i="35"/>
  <c r="U95" i="35"/>
  <c r="Q95" i="35"/>
  <c r="P95" i="35"/>
  <c r="L95" i="35"/>
  <c r="K95" i="35"/>
  <c r="G95" i="35"/>
  <c r="F95" i="35"/>
  <c r="V94" i="35"/>
  <c r="U94" i="35"/>
  <c r="Q94" i="35"/>
  <c r="P94" i="35"/>
  <c r="L94" i="35"/>
  <c r="K94" i="35"/>
  <c r="G94" i="35"/>
  <c r="F94" i="35"/>
  <c r="V93" i="35"/>
  <c r="U93" i="35"/>
  <c r="Q93" i="35"/>
  <c r="P93" i="35"/>
  <c r="L93" i="35"/>
  <c r="K93" i="35"/>
  <c r="G93" i="35"/>
  <c r="F93" i="35"/>
  <c r="V92" i="35"/>
  <c r="U92" i="35"/>
  <c r="Q92" i="35"/>
  <c r="P92" i="35"/>
  <c r="L92" i="35"/>
  <c r="K92" i="35"/>
  <c r="G92" i="35"/>
  <c r="F92" i="35"/>
  <c r="V91" i="35"/>
  <c r="U91" i="35"/>
  <c r="Q91" i="35"/>
  <c r="P91" i="35"/>
  <c r="L91" i="35"/>
  <c r="K91" i="35"/>
  <c r="G91" i="35"/>
  <c r="F91" i="35"/>
  <c r="V90" i="35"/>
  <c r="U90" i="35"/>
  <c r="Q90" i="35"/>
  <c r="P90" i="35"/>
  <c r="L90" i="35"/>
  <c r="K90" i="35"/>
  <c r="G90" i="35"/>
  <c r="F90" i="35"/>
  <c r="V89" i="35"/>
  <c r="U89" i="35"/>
  <c r="Q89" i="35"/>
  <c r="P89" i="35"/>
  <c r="L89" i="35"/>
  <c r="K89" i="35"/>
  <c r="G89" i="35"/>
  <c r="F89" i="35"/>
  <c r="V88" i="35"/>
  <c r="U88" i="35"/>
  <c r="Q88" i="35"/>
  <c r="P88" i="35"/>
  <c r="L88" i="35"/>
  <c r="K88" i="35"/>
  <c r="G88" i="35"/>
  <c r="F88" i="35"/>
  <c r="V87" i="35"/>
  <c r="U87" i="35"/>
  <c r="Q87" i="35"/>
  <c r="P87" i="35"/>
  <c r="L87" i="35"/>
  <c r="K87" i="35"/>
  <c r="G87" i="35"/>
  <c r="F87" i="35"/>
  <c r="V86" i="35"/>
  <c r="U86" i="35"/>
  <c r="Q86" i="35"/>
  <c r="P86" i="35"/>
  <c r="L86" i="35"/>
  <c r="K86" i="35"/>
  <c r="G86" i="35"/>
  <c r="F86" i="35"/>
  <c r="V85" i="35"/>
  <c r="U85" i="35"/>
  <c r="Q85" i="35"/>
  <c r="P85" i="35"/>
  <c r="L85" i="35"/>
  <c r="K85" i="35"/>
  <c r="G85" i="35"/>
  <c r="F85" i="35"/>
  <c r="V84" i="35"/>
  <c r="U84" i="35"/>
  <c r="Q84" i="35"/>
  <c r="P84" i="35"/>
  <c r="L84" i="35"/>
  <c r="K84" i="35"/>
  <c r="G84" i="35"/>
  <c r="F84" i="35"/>
  <c r="V83" i="35"/>
  <c r="U83" i="35"/>
  <c r="Q83" i="35"/>
  <c r="P83" i="35"/>
  <c r="L83" i="35"/>
  <c r="K83" i="35"/>
  <c r="G83" i="35"/>
  <c r="F83" i="35"/>
  <c r="V82" i="35"/>
  <c r="U82" i="35"/>
  <c r="Q82" i="35"/>
  <c r="P82" i="35"/>
  <c r="L82" i="35"/>
  <c r="K82" i="35"/>
  <c r="G82" i="35"/>
  <c r="F82" i="35"/>
  <c r="V81" i="35"/>
  <c r="U81" i="35"/>
  <c r="Q81" i="35"/>
  <c r="P81" i="35"/>
  <c r="L81" i="35"/>
  <c r="K81" i="35"/>
  <c r="G81" i="35"/>
  <c r="F81" i="35"/>
  <c r="V80" i="35"/>
  <c r="U80" i="35"/>
  <c r="Q80" i="35"/>
  <c r="P80" i="35"/>
  <c r="L80" i="35"/>
  <c r="K80" i="35"/>
  <c r="G80" i="35"/>
  <c r="F80" i="35"/>
  <c r="V79" i="35"/>
  <c r="U79" i="35"/>
  <c r="Q79" i="35"/>
  <c r="P79" i="35"/>
  <c r="L79" i="35"/>
  <c r="K79" i="35"/>
  <c r="G79" i="35"/>
  <c r="F79" i="35"/>
  <c r="V78" i="35"/>
  <c r="U78" i="35"/>
  <c r="Q78" i="35"/>
  <c r="P78" i="35"/>
  <c r="L78" i="35"/>
  <c r="K78" i="35"/>
  <c r="G78" i="35"/>
  <c r="F78" i="35"/>
  <c r="V77" i="35"/>
  <c r="U77" i="35"/>
  <c r="Q77" i="35"/>
  <c r="P77" i="35"/>
  <c r="L77" i="35"/>
  <c r="K77" i="35"/>
  <c r="G77" i="35"/>
  <c r="F77" i="35"/>
  <c r="V76" i="35"/>
  <c r="U76" i="35"/>
  <c r="Q76" i="35"/>
  <c r="P76" i="35"/>
  <c r="L76" i="35"/>
  <c r="K76" i="35"/>
  <c r="G76" i="35"/>
  <c r="F76" i="35"/>
  <c r="V75" i="35"/>
  <c r="U75" i="35"/>
  <c r="Q75" i="35"/>
  <c r="P75" i="35"/>
  <c r="L75" i="35"/>
  <c r="K75" i="35"/>
  <c r="G75" i="35"/>
  <c r="F75" i="35"/>
  <c r="V74" i="35"/>
  <c r="U74" i="35"/>
  <c r="Q74" i="35"/>
  <c r="P74" i="35"/>
  <c r="L74" i="35"/>
  <c r="K74" i="35"/>
  <c r="G74" i="35"/>
  <c r="F74" i="35"/>
  <c r="V73" i="35"/>
  <c r="U73" i="35"/>
  <c r="Q73" i="35"/>
  <c r="P73" i="35"/>
  <c r="L73" i="35"/>
  <c r="K73" i="35"/>
  <c r="G73" i="35"/>
  <c r="F73" i="35"/>
  <c r="V72" i="35"/>
  <c r="U72" i="35"/>
  <c r="Q72" i="35"/>
  <c r="P72" i="35"/>
  <c r="L72" i="35"/>
  <c r="K72" i="35"/>
  <c r="G72" i="35"/>
  <c r="F72" i="35"/>
  <c r="V71" i="35"/>
  <c r="U71" i="35"/>
  <c r="Q71" i="35"/>
  <c r="P71" i="35"/>
  <c r="L71" i="35"/>
  <c r="K71" i="35"/>
  <c r="G71" i="35"/>
  <c r="F71" i="35"/>
  <c r="V70" i="35"/>
  <c r="U70" i="35"/>
  <c r="Q70" i="35"/>
  <c r="P70" i="35"/>
  <c r="L70" i="35"/>
  <c r="K70" i="35"/>
  <c r="G70" i="35"/>
  <c r="F70" i="35"/>
  <c r="V69" i="35"/>
  <c r="U69" i="35"/>
  <c r="Q69" i="35"/>
  <c r="P69" i="35"/>
  <c r="L69" i="35"/>
  <c r="K69" i="35"/>
  <c r="G69" i="35"/>
  <c r="F69" i="35"/>
  <c r="V68" i="35"/>
  <c r="U68" i="35"/>
  <c r="Q68" i="35"/>
  <c r="P68" i="35"/>
  <c r="L68" i="35"/>
  <c r="K68" i="35"/>
  <c r="G68" i="35"/>
  <c r="F68" i="35"/>
  <c r="V67" i="35"/>
  <c r="U67" i="35"/>
  <c r="Q67" i="35"/>
  <c r="P67" i="35"/>
  <c r="L67" i="35"/>
  <c r="K67" i="35"/>
  <c r="G67" i="35"/>
  <c r="F67" i="35"/>
  <c r="V66" i="35"/>
  <c r="U66" i="35"/>
  <c r="Q66" i="35"/>
  <c r="P66" i="35"/>
  <c r="L66" i="35"/>
  <c r="K66" i="35"/>
  <c r="G66" i="35"/>
  <c r="F66" i="35"/>
  <c r="V65" i="35"/>
  <c r="U65" i="35"/>
  <c r="Q65" i="35"/>
  <c r="P65" i="35"/>
  <c r="L65" i="35"/>
  <c r="K65" i="35"/>
  <c r="G65" i="35"/>
  <c r="F65" i="35"/>
  <c r="V64" i="35"/>
  <c r="U64" i="35"/>
  <c r="Q64" i="35"/>
  <c r="P64" i="35"/>
  <c r="L64" i="35"/>
  <c r="K64" i="35"/>
  <c r="G64" i="35"/>
  <c r="F64" i="35"/>
  <c r="V63" i="35"/>
  <c r="U63" i="35"/>
  <c r="Q63" i="35"/>
  <c r="P63" i="35"/>
  <c r="L63" i="35"/>
  <c r="K63" i="35"/>
  <c r="G63" i="35"/>
  <c r="F63" i="35"/>
  <c r="V62" i="35"/>
  <c r="U62" i="35"/>
  <c r="Q62" i="35"/>
  <c r="P62" i="35"/>
  <c r="L62" i="35"/>
  <c r="K62" i="35"/>
  <c r="G62" i="35"/>
  <c r="F62" i="35"/>
  <c r="V61" i="35"/>
  <c r="U61" i="35"/>
  <c r="Q61" i="35"/>
  <c r="P61" i="35"/>
  <c r="L61" i="35"/>
  <c r="K61" i="35"/>
  <c r="G61" i="35"/>
  <c r="F61" i="35"/>
  <c r="V60" i="35"/>
  <c r="U60" i="35"/>
  <c r="Q60" i="35"/>
  <c r="P60" i="35"/>
  <c r="L60" i="35"/>
  <c r="K60" i="35"/>
  <c r="G60" i="35"/>
  <c r="F60" i="35"/>
  <c r="V59" i="35"/>
  <c r="U59" i="35"/>
  <c r="Q59" i="35"/>
  <c r="P59" i="35"/>
  <c r="L59" i="35"/>
  <c r="K59" i="35"/>
  <c r="G59" i="35"/>
  <c r="F59" i="35"/>
  <c r="V58" i="35"/>
  <c r="U58" i="35"/>
  <c r="Q58" i="35"/>
  <c r="P58" i="35"/>
  <c r="L58" i="35"/>
  <c r="K58" i="35"/>
  <c r="G58" i="35"/>
  <c r="F58" i="35"/>
  <c r="V57" i="35"/>
  <c r="U57" i="35"/>
  <c r="Q57" i="35"/>
  <c r="P57" i="35"/>
  <c r="L57" i="35"/>
  <c r="K57" i="35"/>
  <c r="G57" i="35"/>
  <c r="F57" i="35"/>
  <c r="V56" i="35"/>
  <c r="U56" i="35"/>
  <c r="Q56" i="35"/>
  <c r="P56" i="35"/>
  <c r="L56" i="35"/>
  <c r="K56" i="35"/>
  <c r="G56" i="35"/>
  <c r="F56" i="35"/>
  <c r="V55" i="35"/>
  <c r="U55" i="35"/>
  <c r="Q55" i="35"/>
  <c r="P55" i="35"/>
  <c r="L55" i="35"/>
  <c r="K55" i="35"/>
  <c r="G55" i="35"/>
  <c r="F55" i="35"/>
  <c r="V54" i="35"/>
  <c r="U54" i="35"/>
  <c r="Q54" i="35"/>
  <c r="P54" i="35"/>
  <c r="L54" i="35"/>
  <c r="K54" i="35"/>
  <c r="G54" i="35"/>
  <c r="F54" i="35"/>
  <c r="V53" i="35"/>
  <c r="U53" i="35"/>
  <c r="Q53" i="35"/>
  <c r="P53" i="35"/>
  <c r="L53" i="35"/>
  <c r="K53" i="35"/>
  <c r="G53" i="35"/>
  <c r="F53" i="35"/>
  <c r="V52" i="35"/>
  <c r="U52" i="35"/>
  <c r="Q52" i="35"/>
  <c r="P52" i="35"/>
  <c r="L52" i="35"/>
  <c r="K52" i="35"/>
  <c r="G52" i="35"/>
  <c r="F52" i="35"/>
  <c r="V51" i="35"/>
  <c r="U51" i="35"/>
  <c r="Q51" i="35"/>
  <c r="P51" i="35"/>
  <c r="L51" i="35"/>
  <c r="K51" i="35"/>
  <c r="G51" i="35"/>
  <c r="F51" i="35"/>
  <c r="V50" i="35"/>
  <c r="U50" i="35"/>
  <c r="Q50" i="35"/>
  <c r="P50" i="35"/>
  <c r="L50" i="35"/>
  <c r="K50" i="35"/>
  <c r="G50" i="35"/>
  <c r="F50" i="35"/>
  <c r="V49" i="35"/>
  <c r="U49" i="35"/>
  <c r="Q49" i="35"/>
  <c r="P49" i="35"/>
  <c r="L49" i="35"/>
  <c r="K49" i="35"/>
  <c r="G49" i="35"/>
  <c r="F49" i="35"/>
  <c r="V48" i="35"/>
  <c r="U48" i="35"/>
  <c r="Q48" i="35"/>
  <c r="P48" i="35"/>
  <c r="L48" i="35"/>
  <c r="K48" i="35"/>
  <c r="G48" i="35"/>
  <c r="F48" i="35"/>
  <c r="V47" i="35"/>
  <c r="U47" i="35"/>
  <c r="Q47" i="35"/>
  <c r="P47" i="35"/>
  <c r="L47" i="35"/>
  <c r="K47" i="35"/>
  <c r="G47" i="35"/>
  <c r="F47" i="35"/>
  <c r="V46" i="35"/>
  <c r="U46" i="35"/>
  <c r="Q46" i="35"/>
  <c r="P46" i="35"/>
  <c r="L46" i="35"/>
  <c r="K46" i="35"/>
  <c r="G46" i="35"/>
  <c r="F46" i="35"/>
  <c r="V45" i="35"/>
  <c r="U45" i="35"/>
  <c r="Q45" i="35"/>
  <c r="P45" i="35"/>
  <c r="L45" i="35"/>
  <c r="K45" i="35"/>
  <c r="G45" i="35"/>
  <c r="F45" i="35"/>
  <c r="V44" i="35"/>
  <c r="U44" i="35"/>
  <c r="Q44" i="35"/>
  <c r="P44" i="35"/>
  <c r="L44" i="35"/>
  <c r="K44" i="35"/>
  <c r="G44" i="35"/>
  <c r="F44" i="35"/>
  <c r="V43" i="35"/>
  <c r="U43" i="35"/>
  <c r="Q43" i="35"/>
  <c r="P43" i="35"/>
  <c r="L43" i="35"/>
  <c r="K43" i="35"/>
  <c r="G43" i="35"/>
  <c r="F43" i="35"/>
  <c r="V42" i="35"/>
  <c r="U42" i="35"/>
  <c r="Q42" i="35"/>
  <c r="P42" i="35"/>
  <c r="L42" i="35"/>
  <c r="K42" i="35"/>
  <c r="G42" i="35"/>
  <c r="F42" i="35"/>
  <c r="V41" i="35"/>
  <c r="U41" i="35"/>
  <c r="Q41" i="35"/>
  <c r="P41" i="35"/>
  <c r="L41" i="35"/>
  <c r="K41" i="35"/>
  <c r="G41" i="35"/>
  <c r="F41" i="35"/>
  <c r="V40" i="35"/>
  <c r="U40" i="35"/>
  <c r="Q40" i="35"/>
  <c r="P40" i="35"/>
  <c r="L40" i="35"/>
  <c r="K40" i="35"/>
  <c r="G40" i="35"/>
  <c r="F40" i="35"/>
  <c r="V39" i="35"/>
  <c r="U39" i="35"/>
  <c r="Q39" i="35"/>
  <c r="P39" i="35"/>
  <c r="L39" i="35"/>
  <c r="K39" i="35"/>
  <c r="G39" i="35"/>
  <c r="F39" i="35"/>
  <c r="V38" i="35"/>
  <c r="U38" i="35"/>
  <c r="Q38" i="35"/>
  <c r="P38" i="35"/>
  <c r="L38" i="35"/>
  <c r="K38" i="35"/>
  <c r="G38" i="35"/>
  <c r="F38" i="35"/>
  <c r="V37" i="35"/>
  <c r="U37" i="35"/>
  <c r="Q37" i="35"/>
  <c r="P37" i="35"/>
  <c r="L37" i="35"/>
  <c r="K37" i="35"/>
  <c r="G37" i="35"/>
  <c r="F37" i="35"/>
  <c r="V36" i="35"/>
  <c r="U36" i="35"/>
  <c r="Q36" i="35"/>
  <c r="P36" i="35"/>
  <c r="L36" i="35"/>
  <c r="K36" i="35"/>
  <c r="G36" i="35"/>
  <c r="F36" i="35"/>
  <c r="V35" i="35"/>
  <c r="U35" i="35"/>
  <c r="Q35" i="35"/>
  <c r="P35" i="35"/>
  <c r="L35" i="35"/>
  <c r="K35" i="35"/>
  <c r="G35" i="35"/>
  <c r="F35" i="35"/>
  <c r="V34" i="35"/>
  <c r="U34" i="35"/>
  <c r="Q34" i="35"/>
  <c r="P34" i="35"/>
  <c r="L34" i="35"/>
  <c r="K34" i="35"/>
  <c r="G34" i="35"/>
  <c r="F34" i="35"/>
  <c r="V33" i="35"/>
  <c r="U33" i="35"/>
  <c r="Q33" i="35"/>
  <c r="P33" i="35"/>
  <c r="L33" i="35"/>
  <c r="K33" i="35"/>
  <c r="G33" i="35"/>
  <c r="F33" i="35"/>
  <c r="V32" i="35"/>
  <c r="U32" i="35"/>
  <c r="Q32" i="35"/>
  <c r="P32" i="35"/>
  <c r="L32" i="35"/>
  <c r="K32" i="35"/>
  <c r="G32" i="35"/>
  <c r="F32" i="35"/>
  <c r="V31" i="35"/>
  <c r="U31" i="35"/>
  <c r="Q31" i="35"/>
  <c r="P31" i="35"/>
  <c r="L31" i="35"/>
  <c r="K31" i="35"/>
  <c r="G31" i="35"/>
  <c r="F31" i="35"/>
  <c r="V30" i="35"/>
  <c r="U30" i="35"/>
  <c r="Q30" i="35"/>
  <c r="P30" i="35"/>
  <c r="L30" i="35"/>
  <c r="K30" i="35"/>
  <c r="G30" i="35"/>
  <c r="F30" i="35"/>
  <c r="V29" i="35"/>
  <c r="U29" i="35"/>
  <c r="Q29" i="35"/>
  <c r="P29" i="35"/>
  <c r="L29" i="35"/>
  <c r="K29" i="35"/>
  <c r="G29" i="35"/>
  <c r="F29" i="35"/>
  <c r="V28" i="35"/>
  <c r="U28" i="35"/>
  <c r="Q28" i="35"/>
  <c r="P28" i="35"/>
  <c r="L28" i="35"/>
  <c r="K28" i="35"/>
  <c r="G28" i="35"/>
  <c r="F28" i="35"/>
  <c r="V27" i="35"/>
  <c r="U27" i="35"/>
  <c r="Q27" i="35"/>
  <c r="P27" i="35"/>
  <c r="L27" i="35"/>
  <c r="K27" i="35"/>
  <c r="G27" i="35"/>
  <c r="F27" i="35"/>
  <c r="V26" i="35"/>
  <c r="U26" i="35"/>
  <c r="Q26" i="35"/>
  <c r="P26" i="35"/>
  <c r="L26" i="35"/>
  <c r="K26" i="35"/>
  <c r="G26" i="35"/>
  <c r="F26" i="35"/>
  <c r="V25" i="35"/>
  <c r="U25" i="35"/>
  <c r="Q25" i="35"/>
  <c r="P25" i="35"/>
  <c r="L25" i="35"/>
  <c r="K25" i="35"/>
  <c r="G25" i="35"/>
  <c r="F25" i="35"/>
  <c r="V24" i="35"/>
  <c r="U24" i="35"/>
  <c r="Q24" i="35"/>
  <c r="P24" i="35"/>
  <c r="L24" i="35"/>
  <c r="K24" i="35"/>
  <c r="G24" i="35"/>
  <c r="F24" i="35"/>
  <c r="V23" i="35"/>
  <c r="U23" i="35"/>
  <c r="Q23" i="35"/>
  <c r="P23" i="35"/>
  <c r="L23" i="35"/>
  <c r="K23" i="35"/>
  <c r="G23" i="35"/>
  <c r="F23" i="35"/>
  <c r="V22" i="35"/>
  <c r="U22" i="35"/>
  <c r="Q22" i="35"/>
  <c r="P22" i="35"/>
  <c r="L22" i="35"/>
  <c r="K22" i="35"/>
  <c r="G22" i="35"/>
  <c r="F22" i="35"/>
  <c r="V21" i="35"/>
  <c r="U21" i="35"/>
  <c r="Q21" i="35"/>
  <c r="P21" i="35"/>
  <c r="L21" i="35"/>
  <c r="K21" i="35"/>
  <c r="G21" i="35"/>
  <c r="F21" i="35"/>
  <c r="V20" i="35"/>
  <c r="U20" i="35"/>
  <c r="Q20" i="35"/>
  <c r="P20" i="35"/>
  <c r="L20" i="35"/>
  <c r="K20" i="35"/>
  <c r="G20" i="35"/>
  <c r="F20" i="35"/>
  <c r="V19" i="35"/>
  <c r="U19" i="35"/>
  <c r="Q19" i="35"/>
  <c r="P19" i="35"/>
  <c r="L19" i="35"/>
  <c r="K19" i="35"/>
  <c r="G19" i="35"/>
  <c r="F19" i="35"/>
  <c r="V18" i="35"/>
  <c r="U18" i="35"/>
  <c r="Q18" i="35"/>
  <c r="P18" i="35"/>
  <c r="L18" i="35"/>
  <c r="K18" i="35"/>
  <c r="G18" i="35"/>
  <c r="F18" i="35"/>
  <c r="V17" i="35"/>
  <c r="U17" i="35"/>
  <c r="Q17" i="35"/>
  <c r="P17" i="35"/>
  <c r="L17" i="35"/>
  <c r="K17" i="35"/>
  <c r="G17" i="35"/>
  <c r="F17" i="35"/>
  <c r="V16" i="35"/>
  <c r="U16" i="35"/>
  <c r="Q16" i="35"/>
  <c r="P16" i="35"/>
  <c r="L16" i="35"/>
  <c r="K16" i="35"/>
  <c r="G16" i="35"/>
  <c r="F16" i="35"/>
  <c r="V15" i="35"/>
  <c r="U15" i="35"/>
  <c r="Q15" i="35"/>
  <c r="P15" i="35"/>
  <c r="L15" i="35"/>
  <c r="K15" i="35"/>
  <c r="G15" i="35"/>
  <c r="F15" i="35"/>
  <c r="V14" i="35"/>
  <c r="U14" i="35"/>
  <c r="Q14" i="35"/>
  <c r="P14" i="35"/>
  <c r="L14" i="35"/>
  <c r="K14" i="35"/>
  <c r="G14" i="35"/>
  <c r="F14" i="35"/>
  <c r="V13" i="35"/>
  <c r="U13" i="35"/>
  <c r="Q13" i="35"/>
  <c r="P13" i="35"/>
  <c r="L13" i="35"/>
  <c r="K13" i="35"/>
  <c r="G13" i="35"/>
  <c r="F13" i="35"/>
  <c r="V12" i="35"/>
  <c r="U12" i="35"/>
  <c r="Q12" i="35"/>
  <c r="P12" i="35"/>
  <c r="L12" i="35"/>
  <c r="K12" i="35"/>
  <c r="G12" i="35"/>
  <c r="F12" i="35"/>
  <c r="V11" i="35"/>
  <c r="U11" i="35"/>
  <c r="Q11" i="35"/>
  <c r="P11" i="35"/>
  <c r="L11" i="35"/>
  <c r="K11" i="35"/>
  <c r="G11" i="35"/>
  <c r="F11" i="35"/>
  <c r="V10" i="35"/>
  <c r="U10" i="35"/>
  <c r="Q10" i="35"/>
  <c r="P10" i="35"/>
  <c r="L10" i="35"/>
  <c r="K10" i="35"/>
  <c r="G10" i="35"/>
  <c r="F10" i="35"/>
  <c r="V9" i="35"/>
  <c r="U9" i="35"/>
  <c r="Q9" i="35"/>
  <c r="P9" i="35"/>
  <c r="L9" i="35"/>
  <c r="K9" i="35"/>
  <c r="G9" i="35"/>
  <c r="F9" i="35"/>
  <c r="V8" i="35"/>
  <c r="U8" i="35"/>
  <c r="Q8" i="35"/>
  <c r="P8" i="35"/>
  <c r="L8" i="35"/>
  <c r="K8" i="35"/>
  <c r="G8" i="35"/>
  <c r="F8" i="35"/>
  <c r="V7" i="35"/>
  <c r="U7" i="35"/>
  <c r="Q7" i="35"/>
  <c r="P7" i="35"/>
  <c r="L7" i="35"/>
  <c r="K7" i="35"/>
  <c r="G7" i="35"/>
  <c r="F7" i="35"/>
  <c r="N24" i="36" l="1"/>
  <c r="N22" i="36"/>
  <c r="E29" i="36"/>
  <c r="O28" i="36"/>
  <c r="K9" i="37"/>
  <c r="F9" i="37"/>
  <c r="G305" i="35"/>
  <c r="P9" i="37"/>
  <c r="E9" i="37"/>
  <c r="O24" i="36"/>
  <c r="L29" i="36"/>
  <c r="O27" i="36"/>
  <c r="O14" i="36"/>
  <c r="I29" i="36"/>
  <c r="O21" i="36"/>
  <c r="N23" i="36"/>
  <c r="C29" i="36"/>
  <c r="N28" i="36"/>
  <c r="L305" i="35"/>
  <c r="O22" i="36"/>
  <c r="O26" i="36"/>
  <c r="F29" i="36"/>
  <c r="N27" i="36"/>
  <c r="P14" i="36"/>
  <c r="J9" i="37"/>
  <c r="N21" i="36"/>
  <c r="N25" i="36"/>
  <c r="B29" i="36"/>
  <c r="O9" i="37"/>
  <c r="Q305" i="35"/>
  <c r="F305" i="35"/>
  <c r="U305" i="35"/>
  <c r="P305" i="35"/>
  <c r="K305" i="35"/>
  <c r="O29" i="36" l="1"/>
  <c r="N29" i="36"/>
  <c r="L15" i="34" l="1"/>
  <c r="K15" i="34"/>
  <c r="I15" i="34"/>
  <c r="H15" i="34"/>
  <c r="F15" i="34"/>
  <c r="E15" i="34"/>
  <c r="C15" i="34"/>
  <c r="B15" i="34"/>
  <c r="L14" i="34"/>
  <c r="K14" i="34"/>
  <c r="I14" i="34"/>
  <c r="H14" i="34"/>
  <c r="F14" i="34"/>
  <c r="E14" i="34"/>
  <c r="C14" i="34"/>
  <c r="B14" i="34"/>
  <c r="M8" i="34"/>
  <c r="L8" i="34"/>
  <c r="K8" i="34"/>
  <c r="J8" i="34"/>
  <c r="I8" i="34"/>
  <c r="H8" i="34"/>
  <c r="G8" i="34"/>
  <c r="F8" i="34"/>
  <c r="E8" i="34"/>
  <c r="D8" i="34"/>
  <c r="C8" i="34"/>
  <c r="B8" i="34"/>
  <c r="P7" i="34"/>
  <c r="O15" i="34" s="1"/>
  <c r="O7" i="34"/>
  <c r="N7" i="34"/>
  <c r="P6" i="34"/>
  <c r="O6" i="34"/>
  <c r="N6" i="34"/>
  <c r="L17" i="33"/>
  <c r="K17" i="33"/>
  <c r="I17" i="33"/>
  <c r="H17" i="33"/>
  <c r="F17" i="33"/>
  <c r="E17" i="33"/>
  <c r="C17" i="33"/>
  <c r="B17" i="33"/>
  <c r="L16" i="33"/>
  <c r="K16" i="33"/>
  <c r="I16" i="33"/>
  <c r="H16" i="33"/>
  <c r="F16" i="33"/>
  <c r="E16" i="33"/>
  <c r="C16" i="33"/>
  <c r="B16" i="33"/>
  <c r="L15" i="33"/>
  <c r="K15" i="33"/>
  <c r="I15" i="33"/>
  <c r="H15" i="33"/>
  <c r="F15" i="33"/>
  <c r="E15" i="33"/>
  <c r="C15" i="33"/>
  <c r="B15" i="33"/>
  <c r="M9" i="33"/>
  <c r="L18" i="33" s="1"/>
  <c r="L9" i="33"/>
  <c r="K9" i="33"/>
  <c r="J9" i="33"/>
  <c r="I9" i="33"/>
  <c r="I18" i="33" s="1"/>
  <c r="H9" i="33"/>
  <c r="G9" i="33"/>
  <c r="F9" i="33"/>
  <c r="E9" i="33"/>
  <c r="N9" i="33" s="1"/>
  <c r="D9" i="33"/>
  <c r="C9" i="33"/>
  <c r="B9" i="33"/>
  <c r="P8" i="33"/>
  <c r="O8" i="33"/>
  <c r="N8" i="33"/>
  <c r="P7" i="33"/>
  <c r="O7" i="33"/>
  <c r="N7" i="33"/>
  <c r="P6" i="33"/>
  <c r="O6" i="33"/>
  <c r="N6" i="33"/>
  <c r="L35" i="32"/>
  <c r="K35" i="32"/>
  <c r="I35" i="32"/>
  <c r="H35" i="32"/>
  <c r="F35" i="32"/>
  <c r="E35" i="32"/>
  <c r="C35" i="32"/>
  <c r="B35" i="32"/>
  <c r="L34" i="32"/>
  <c r="K34" i="32"/>
  <c r="I34" i="32"/>
  <c r="H34" i="32"/>
  <c r="F34" i="32"/>
  <c r="E34" i="32"/>
  <c r="C34" i="32"/>
  <c r="B34" i="32"/>
  <c r="L33" i="32"/>
  <c r="K33" i="32"/>
  <c r="I33" i="32"/>
  <c r="H33" i="32"/>
  <c r="F33" i="32"/>
  <c r="E33" i="32"/>
  <c r="C33" i="32"/>
  <c r="B33" i="32"/>
  <c r="L32" i="32"/>
  <c r="K32" i="32"/>
  <c r="I32" i="32"/>
  <c r="H32" i="32"/>
  <c r="F32" i="32"/>
  <c r="E32" i="32"/>
  <c r="C32" i="32"/>
  <c r="B32" i="32"/>
  <c r="L31" i="32"/>
  <c r="K31" i="32"/>
  <c r="I31" i="32"/>
  <c r="H31" i="32"/>
  <c r="F31" i="32"/>
  <c r="E31" i="32"/>
  <c r="C31" i="32"/>
  <c r="B31" i="32"/>
  <c r="K30" i="32"/>
  <c r="I30" i="32"/>
  <c r="H30" i="32"/>
  <c r="F30" i="32"/>
  <c r="E30" i="32"/>
  <c r="C30" i="32"/>
  <c r="B30" i="32"/>
  <c r="L29" i="32"/>
  <c r="K29" i="32"/>
  <c r="I29" i="32"/>
  <c r="H29" i="32"/>
  <c r="F29" i="32"/>
  <c r="E29" i="32"/>
  <c r="C29" i="32"/>
  <c r="B29" i="32"/>
  <c r="L28" i="32"/>
  <c r="K28" i="32"/>
  <c r="I28" i="32"/>
  <c r="H28" i="32"/>
  <c r="F28" i="32"/>
  <c r="E28" i="32"/>
  <c r="C28" i="32"/>
  <c r="B28" i="32"/>
  <c r="L27" i="32"/>
  <c r="K27" i="32"/>
  <c r="I27" i="32"/>
  <c r="H27" i="32"/>
  <c r="F27" i="32"/>
  <c r="E27" i="32"/>
  <c r="C27" i="32"/>
  <c r="B27" i="32"/>
  <c r="L26" i="32"/>
  <c r="K26" i="32"/>
  <c r="I26" i="32"/>
  <c r="H26" i="32"/>
  <c r="F26" i="32"/>
  <c r="E26" i="32"/>
  <c r="C26" i="32"/>
  <c r="B26" i="32"/>
  <c r="L25" i="32"/>
  <c r="K25" i="32"/>
  <c r="I25" i="32"/>
  <c r="H25" i="32"/>
  <c r="F25" i="32"/>
  <c r="E25" i="32"/>
  <c r="C25" i="32"/>
  <c r="B25" i="32"/>
  <c r="L24" i="32"/>
  <c r="K24" i="32"/>
  <c r="I24" i="32"/>
  <c r="H24" i="32"/>
  <c r="F24" i="32"/>
  <c r="E24" i="32"/>
  <c r="C24" i="32"/>
  <c r="B24" i="32"/>
  <c r="M18" i="32"/>
  <c r="K36" i="32" s="1"/>
  <c r="L18" i="32"/>
  <c r="K18" i="32"/>
  <c r="J18" i="32"/>
  <c r="I18" i="32"/>
  <c r="H18" i="32"/>
  <c r="G18" i="32"/>
  <c r="F18" i="32"/>
  <c r="E18" i="32"/>
  <c r="D18" i="32"/>
  <c r="C18" i="32"/>
  <c r="B18" i="32"/>
  <c r="L17" i="31"/>
  <c r="J17" i="31"/>
  <c r="H17" i="31"/>
  <c r="F17" i="31"/>
  <c r="D17" i="31"/>
  <c r="B17" i="31"/>
  <c r="P16" i="31"/>
  <c r="N16" i="31"/>
  <c r="L16" i="31"/>
  <c r="J16" i="31"/>
  <c r="H16" i="31"/>
  <c r="F16" i="31"/>
  <c r="D16" i="31"/>
  <c r="B16" i="31"/>
  <c r="P15" i="31"/>
  <c r="N15" i="31"/>
  <c r="L15" i="31"/>
  <c r="J15" i="31"/>
  <c r="H15" i="31"/>
  <c r="F15" i="31"/>
  <c r="D15" i="31"/>
  <c r="B15" i="31"/>
  <c r="Q9" i="31"/>
  <c r="P9" i="31"/>
  <c r="O9" i="31"/>
  <c r="N9" i="31"/>
  <c r="M9" i="31"/>
  <c r="L9" i="31"/>
  <c r="K9" i="31"/>
  <c r="J9" i="31"/>
  <c r="I9" i="31"/>
  <c r="H18" i="31" s="1"/>
  <c r="H9" i="31"/>
  <c r="G9" i="31"/>
  <c r="F9" i="31"/>
  <c r="E9" i="31"/>
  <c r="D18" i="31" s="1"/>
  <c r="D9" i="31"/>
  <c r="C9" i="31"/>
  <c r="B9" i="31"/>
  <c r="F16" i="34" l="1"/>
  <c r="B16" i="34"/>
  <c r="N8" i="34"/>
  <c r="F36" i="32"/>
  <c r="C36" i="32"/>
  <c r="L18" i="31"/>
  <c r="N18" i="31"/>
  <c r="F18" i="31"/>
  <c r="C18" i="33"/>
  <c r="F18" i="33"/>
  <c r="I16" i="34"/>
  <c r="C16" i="34"/>
  <c r="O14" i="34"/>
  <c r="O8" i="34"/>
  <c r="N15" i="34"/>
  <c r="L16" i="34"/>
  <c r="K16" i="34"/>
  <c r="O17" i="33"/>
  <c r="H18" i="33"/>
  <c r="B18" i="33"/>
  <c r="K18" i="33"/>
  <c r="O15" i="33"/>
  <c r="N16" i="33"/>
  <c r="O9" i="33"/>
  <c r="N17" i="33"/>
  <c r="P9" i="33"/>
  <c r="N18" i="33" s="1"/>
  <c r="I36" i="32"/>
  <c r="H36" i="32"/>
  <c r="E36" i="32"/>
  <c r="L36" i="32"/>
  <c r="P18" i="31"/>
  <c r="O16" i="33"/>
  <c r="E16" i="34"/>
  <c r="B18" i="31"/>
  <c r="P8" i="34"/>
  <c r="N14" i="34"/>
  <c r="H16" i="34"/>
  <c r="J18" i="31"/>
  <c r="B36" i="32"/>
  <c r="N15" i="33"/>
  <c r="E18" i="33"/>
  <c r="O18" i="33" l="1"/>
  <c r="O16" i="34"/>
  <c r="N16" i="34"/>
</calcChain>
</file>

<file path=xl/sharedStrings.xml><?xml version="1.0" encoding="utf-8"?>
<sst xmlns="http://schemas.openxmlformats.org/spreadsheetml/2006/main" count="579" uniqueCount="356">
  <si>
    <t>AcV</t>
  </si>
  <si>
    <t>FG</t>
  </si>
  <si>
    <t>FL</t>
  </si>
  <si>
    <t>IGR</t>
  </si>
  <si>
    <t>VM</t>
  </si>
  <si>
    <t>Continente</t>
  </si>
  <si>
    <t>Total</t>
  </si>
  <si>
    <t>RA Açores</t>
  </si>
  <si>
    <t>RA Madeira</t>
  </si>
  <si>
    <t>Mês</t>
  </si>
  <si>
    <t>Janeiro</t>
  </si>
  <si>
    <t>Atropelamento</t>
  </si>
  <si>
    <t>Colisão</t>
  </si>
  <si>
    <t>Despiste</t>
  </si>
  <si>
    <t>Dentro das localidades</t>
  </si>
  <si>
    <t>Fora das localidades</t>
  </si>
  <si>
    <t>Outras*</t>
  </si>
  <si>
    <t>*Inclui acessos, estradas florestais, pontes, variantes e não definidas</t>
  </si>
  <si>
    <t>AE</t>
  </si>
  <si>
    <t>EM</t>
  </si>
  <si>
    <t>EN</t>
  </si>
  <si>
    <t>ER</t>
  </si>
  <si>
    <t>IC</t>
  </si>
  <si>
    <t>IP</t>
  </si>
  <si>
    <t>Aveiro</t>
  </si>
  <si>
    <t>Beja</t>
  </si>
  <si>
    <t>Braga</t>
  </si>
  <si>
    <t>Bragança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</si>
  <si>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</si>
  <si>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</si>
  <si>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</si>
  <si>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</si>
  <si>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</si>
  <si>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</si>
  <si>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</si>
  <si>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</si>
  <si>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</si>
  <si>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</si>
  <si>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Vila Real</t>
  </si>
  <si>
    <t>Viseu</t>
  </si>
  <si>
    <t>Condutores</t>
  </si>
  <si>
    <t>Passageiros</t>
  </si>
  <si>
    <t>Peões</t>
  </si>
  <si>
    <t>Velocípedes</t>
  </si>
  <si>
    <t>Veículos agrícolas</t>
  </si>
  <si>
    <t>Motociclos</t>
  </si>
  <si>
    <t>Ciclomotores</t>
  </si>
  <si>
    <t>Veículos ligeiros</t>
  </si>
  <si>
    <t>Veículos pesados</t>
  </si>
  <si>
    <t>Outros</t>
  </si>
  <si>
    <t>Março</t>
  </si>
  <si>
    <t>Total de vítimas</t>
  </si>
  <si>
    <t>Fevereiro</t>
  </si>
  <si>
    <t>Arruamento</t>
  </si>
  <si>
    <t xml:space="preserve">                        QUADROS DE RESULTADOS</t>
  </si>
  <si>
    <t xml:space="preserve">∆ (%) </t>
  </si>
  <si>
    <t>Abril</t>
  </si>
  <si>
    <t>Maio</t>
  </si>
  <si>
    <t>Junho</t>
  </si>
  <si>
    <t>Julho</t>
  </si>
  <si>
    <t xml:space="preserve">                              Ano 2022</t>
  </si>
  <si>
    <t>Sinistralidade a 30 dias</t>
  </si>
  <si>
    <t>22/19</t>
  </si>
  <si>
    <t>22/21</t>
  </si>
  <si>
    <t xml:space="preserve">                   Síntese de Sinistralidade (a 30 dias)</t>
  </si>
  <si>
    <t>Agosto</t>
  </si>
  <si>
    <t>Setembro</t>
  </si>
  <si>
    <t>Outubro</t>
  </si>
  <si>
    <t>Novembro</t>
  </si>
  <si>
    <t>Dezembro</t>
  </si>
  <si>
    <t>Localização</t>
  </si>
  <si>
    <t>Albergaria-a-Velha</t>
  </si>
  <si>
    <t>Anadia</t>
  </si>
  <si>
    <t>Arouca</t>
  </si>
  <si>
    <t>Castelo de Paiva</t>
  </si>
  <si>
    <t>Espinho</t>
  </si>
  <si>
    <t>Estarreja</t>
  </si>
  <si>
    <t>Mealhada</t>
  </si>
  <si>
    <t>Murtosa</t>
  </si>
  <si>
    <t>Oliveira do Bairro</t>
  </si>
  <si>
    <t>Ovar</t>
  </si>
  <si>
    <t>Santa Maria da Feira</t>
  </si>
  <si>
    <t>Sever do Vouga</t>
  </si>
  <si>
    <t>Vagos</t>
  </si>
  <si>
    <t>Vale de Cambra</t>
  </si>
  <si>
    <t>Aljustrel</t>
  </si>
  <si>
    <t>Alvito</t>
  </si>
  <si>
    <t>Barrancos</t>
  </si>
  <si>
    <t>nd</t>
  </si>
  <si>
    <t>Castro Verde</t>
  </si>
  <si>
    <t>Cuba</t>
  </si>
  <si>
    <t>Ferreira do Alentejo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</si>
  <si>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</si>
  <si>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</si>
  <si>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</si>
  <si>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</si>
  <si>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</si>
  <si>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</si>
  <si>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</si>
  <si>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</si>
  <si>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</si>
  <si>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</si>
  <si>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</si>
  <si>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Terras de Bouro</t>
  </si>
  <si>
    <t>Vieira do Minho</t>
  </si>
  <si>
    <t>Vila Verde</t>
  </si>
  <si>
    <t>Vizela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</si>
  <si>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</si>
  <si>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</si>
  <si>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</si>
  <si>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</si>
  <si>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</si>
  <si>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</si>
  <si>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</si>
  <si>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</si>
  <si>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Castelo Branco</t>
  </si>
  <si>
    <t>Belmonte</t>
  </si>
  <si>
    <t>Idanha-a-Nova</t>
  </si>
  <si>
    <t>Oleiros</t>
  </si>
  <si>
    <t>Penamacor</t>
  </si>
  <si>
    <t>Vila de Rei</t>
  </si>
  <si>
    <t>Arganil</t>
  </si>
  <si>
    <t>Cantanhede</t>
  </si>
  <si>
    <t>Condeixa-a-Nova</t>
  </si>
  <si>
    <t>Figueira da Foz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</si>
  <si>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</si>
  <si>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</si>
  <si>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</si>
  <si>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</si>
  <si>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</si>
  <si>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</si>
  <si>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</si>
  <si>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</si>
  <si>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</si>
  <si>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</si>
  <si>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</si>
  <si>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</si>
  <si>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</si>
  <si>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</si>
  <si>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</si>
  <si>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Portel</t>
  </si>
  <si>
    <t>Redondo</t>
  </si>
  <si>
    <t>Reguengos de Monsaraz</t>
  </si>
  <si>
    <t>Vendas Novas</t>
  </si>
  <si>
    <t>Viana do Alentejo</t>
  </si>
  <si>
    <t>Albufeira</t>
  </si>
  <si>
    <t>Alcoutim</t>
  </si>
  <si>
    <t>Aljezur</t>
  </si>
  <si>
    <t>Castro Marim</t>
  </si>
  <si>
    <t>Lagoa (Algarve)</t>
  </si>
  <si>
    <t>Lagos</t>
  </si>
  <si>
    <t>Monchique</t>
  </si>
  <si>
    <t>Silves</t>
  </si>
  <si>
    <t>Tavira</t>
  </si>
  <si>
    <t>Vila do Bispo</t>
  </si>
  <si>
    <t>Aguiar da Beira</t>
  </si>
  <si>
    <t>Almeida</t>
  </si>
  <si>
    <t>Celorico da Beira</t>
  </si>
  <si>
    <t>Figueira de Castelo Rodrigo</t>
  </si>
  <si>
    <t>Fornos de Algodres</t>
  </si>
  <si>
    <t>Gouveia</t>
  </si>
  <si>
    <t>Manteigas</t>
  </si>
  <si>
    <t>Pinhel</t>
  </si>
  <si>
    <t>Sabugal</t>
  </si>
  <si>
    <t>Seia</t>
  </si>
  <si>
    <t>Trancoso</t>
  </si>
  <si>
    <t>Batalha</t>
  </si>
  <si>
    <t>Bombarral</t>
  </si>
  <si>
    <t>Caldas da Rainha</t>
  </si>
  <si>
    <t>Castanheira de Pera</t>
  </si>
  <si>
    <t>Marinha Grande</t>
  </si>
  <si>
    <t>Peniche</t>
  </si>
  <si>
    <t>Pombal</t>
  </si>
  <si>
    <t>Alenquer</t>
  </si>
  <si>
    <t>Amadora</t>
  </si>
  <si>
    <t>Arruda dos Vinhos</t>
  </si>
  <si>
    <t>Azambuja</t>
  </si>
  <si>
    <t>Cadaval</t>
  </si>
  <si>
    <t>Cascais</t>
  </si>
  <si>
    <t>Loures</t>
  </si>
  <si>
    <t>Mafra</t>
  </si>
  <si>
    <t>Odivelas</t>
  </si>
  <si>
    <t>Oeiras</t>
  </si>
  <si>
    <t>Sintra</t>
  </si>
  <si>
    <t>Torres Vedras</t>
  </si>
  <si>
    <t>Vila Franca de Xira</t>
  </si>
  <si>
    <t>Arronches</t>
  </si>
  <si>
    <t>Avis</t>
  </si>
  <si>
    <t>Campo Maior</t>
  </si>
  <si>
    <t>Castelo de Vide</t>
  </si>
  <si>
    <t>Crato</t>
  </si>
  <si>
    <t>Elvas</t>
  </si>
  <si>
    <t>Fronteira</t>
  </si>
  <si>
    <t>Monforte</t>
  </si>
  <si>
    <t>Nisa</t>
  </si>
  <si>
    <t>Ponte de Sor</t>
  </si>
  <si>
    <t>Sousel</t>
  </si>
  <si>
    <t>Amarante</t>
  </si>
  <si>
    <t>Felgueiras</t>
  </si>
  <si>
    <t>Gondomar</t>
  </si>
  <si>
    <t>Lousada</t>
  </si>
  <si>
    <t>Maia</t>
  </si>
  <si>
    <t>Marco de Canaveses</t>
  </si>
  <si>
    <t>Matosinhos</t>
  </si>
  <si>
    <t>Paredes</t>
  </si>
  <si>
    <t>Penafiel</t>
  </si>
  <si>
    <t>Santo Tirso</t>
  </si>
  <si>
    <t>Trofa</t>
  </si>
  <si>
    <t>Valongo</t>
  </si>
  <si>
    <t>Vila do Conde</t>
  </si>
  <si>
    <t>Vila Nova de Gaia</t>
  </si>
  <si>
    <t>Abrantes</t>
  </si>
  <si>
    <t>Alcanena</t>
  </si>
  <si>
    <t>Almeirim</t>
  </si>
  <si>
    <t>Benavente</t>
  </si>
  <si>
    <t>Cartaxo</t>
  </si>
  <si>
    <t>Chamusca</t>
  </si>
  <si>
    <t>Coruche</t>
  </si>
  <si>
    <t>Entroncamento</t>
  </si>
  <si>
    <t>Rio Maior</t>
  </si>
  <si>
    <t>Salvaterra de Magos</t>
  </si>
  <si>
    <t>Sardoal</t>
  </si>
  <si>
    <t>Tomar</t>
  </si>
  <si>
    <t>Torres Novas</t>
  </si>
  <si>
    <t>Vila Nova da Barquinha</t>
  </si>
  <si>
    <t>Alcochete</t>
  </si>
  <si>
    <t>Almada</t>
  </si>
  <si>
    <t>Barreiro</t>
  </si>
  <si>
    <t>Moita</t>
  </si>
  <si>
    <t>Montijo</t>
  </si>
  <si>
    <t>Palmela</t>
  </si>
  <si>
    <t>Seixal</t>
  </si>
  <si>
    <t>Sesimbra</t>
  </si>
  <si>
    <t>Sines</t>
  </si>
  <si>
    <t>Viana do Castelo</t>
  </si>
  <si>
    <t>Arcos de Valdevez</t>
  </si>
  <si>
    <t>Caminha</t>
  </si>
  <si>
    <t>Paredes de Coura</t>
  </si>
  <si>
    <t>Ponte da Barca</t>
  </si>
  <si>
    <t>Ponte de Lima</t>
  </si>
  <si>
    <t>Vila Nova de Cerveira</t>
  </si>
  <si>
    <t>Boticas</t>
  </si>
  <si>
    <t>Chaves</t>
  </si>
  <si>
    <t>Mondim de Basto</t>
  </si>
  <si>
    <t>Montalegre</t>
  </si>
  <si>
    <t>Ribeira de Pena</t>
  </si>
  <si>
    <t>Sabrosa</t>
  </si>
  <si>
    <t>Vila Pouca de Aguiar</t>
  </si>
  <si>
    <t>Armamar</t>
  </si>
  <si>
    <t>Carregal do Sal</t>
  </si>
  <si>
    <t>Castro Daire</t>
  </si>
  <si>
    <t>Lamego</t>
  </si>
  <si>
    <t>Mangualde</t>
  </si>
  <si>
    <t>Moimenta da Beira</t>
  </si>
  <si>
    <t>Nelas</t>
  </si>
  <si>
    <t>Oliveira de Frades</t>
  </si>
  <si>
    <t>Penalva do Castelo</t>
  </si>
  <si>
    <t>Penedono</t>
  </si>
  <si>
    <t>Resende</t>
  </si>
  <si>
    <t>Sernancelhe</t>
  </si>
  <si>
    <t>Tarouca</t>
  </si>
  <si>
    <t>Tondela</t>
  </si>
  <si>
    <t>Vila Nova de Paiva</t>
  </si>
  <si>
    <t>Vouzela</t>
  </si>
  <si>
    <t>Quadro 7. Sinistralidade em Portugal por categoria de veículo e peões</t>
  </si>
  <si>
    <t>Categoria de veículo</t>
  </si>
  <si>
    <t>Veículos Intervenientes</t>
  </si>
  <si>
    <t>∆(%) 22/19</t>
  </si>
  <si>
    <t>∆(%) 22/21</t>
  </si>
  <si>
    <t>Categoria de veículo e peões</t>
  </si>
  <si>
    <t>Quadro 2. Sinistralidade em Portugal, por mês</t>
  </si>
  <si>
    <t>Quadro 1. Sinistralidade em Portugal, por regiões NUTS I, 2019-2022</t>
  </si>
  <si>
    <t>Quadro 3. Sinistralidade em Portugal, por natureza de acidente</t>
  </si>
  <si>
    <t>Quadro 4. Sinistralidade em Portugal, por localização</t>
  </si>
  <si>
    <t>Quadro 5. Sinistralidade em Portugal, por tipo de via</t>
  </si>
  <si>
    <t>Quadro 6. Sinistralidade em Portugal, por categoria de utente vítima</t>
  </si>
  <si>
    <t>NUTS I</t>
  </si>
  <si>
    <t>Natureza do acidente</t>
  </si>
  <si>
    <t>Tipo de via</t>
  </si>
  <si>
    <t>Categoria de utente</t>
  </si>
  <si>
    <t xml:space="preserve"> </t>
  </si>
  <si>
    <t>Águeda</t>
  </si>
  <si>
    <t>Alcácer do Sal</t>
  </si>
  <si>
    <t>Alcobaça</t>
  </si>
  <si>
    <t>Alfândega da Fé</t>
  </si>
  <si>
    <t>Alijó</t>
  </si>
  <si>
    <t>Almodôvar</t>
  </si>
  <si>
    <t>Alpiarça</t>
  </si>
  <si>
    <t>Alter do Chão</t>
  </si>
  <si>
    <t>Alvaiázere</t>
  </si>
  <si>
    <t>Ansião</t>
  </si>
  <si>
    <t>Baião</t>
  </si>
  <si>
    <t>Carrazeda de Ansiães</t>
  </si>
  <si>
    <t>Cinfães</t>
  </si>
  <si>
    <t>Constância</t>
  </si>
  <si>
    <t>Covilhã</t>
  </si>
  <si>
    <t>Ferreira do Zêzere</t>
  </si>
  <si>
    <t>Figueiró dos Vinhos</t>
  </si>
  <si>
    <t>Freixo de Espada à Cinta</t>
  </si>
  <si>
    <t>Fundão</t>
  </si>
  <si>
    <t>Gavião</t>
  </si>
  <si>
    <t>Góis</t>
  </si>
  <si>
    <t>Golegã</t>
  </si>
  <si>
    <t>Grândola</t>
  </si>
  <si>
    <t>Guimarães</t>
  </si>
  <si>
    <t>Ílhavo</t>
  </si>
  <si>
    <t>Loulé</t>
  </si>
  <si>
    <t>Lourinhã</t>
  </si>
  <si>
    <t>Lousã</t>
  </si>
  <si>
    <t>Mação</t>
  </si>
  <si>
    <t>Marvão</t>
  </si>
  <si>
    <t>Mêda</t>
  </si>
  <si>
    <t>Melgaço</t>
  </si>
  <si>
    <t>Mértola</t>
  </si>
  <si>
    <t>Mesão Frio</t>
  </si>
  <si>
    <t>Monção</t>
  </si>
  <si>
    <t>Mortágua</t>
  </si>
  <si>
    <t>Mourão</t>
  </si>
  <si>
    <t>Murça</t>
  </si>
  <si>
    <t>Nazaré</t>
  </si>
  <si>
    <t>Óbidos</t>
  </si>
  <si>
    <t>Olhão</t>
  </si>
  <si>
    <t>Oliveira de Azeméis</t>
  </si>
  <si>
    <t>Ourém</t>
  </si>
  <si>
    <t>Paços de Ferreira</t>
  </si>
  <si>
    <t>Pedrógão Grande</t>
  </si>
  <si>
    <t>Peso da Régua</t>
  </si>
  <si>
    <t>Portimão</t>
  </si>
  <si>
    <t>Porto de Mós</t>
  </si>
  <si>
    <t>Póvoa de Lanhoso</t>
  </si>
  <si>
    <t>Póvoa de Varzim</t>
  </si>
  <si>
    <t>Proença-a-Nova</t>
  </si>
  <si>
    <t>Santa Comba Dão</t>
  </si>
  <si>
    <t>Santa Marta de Penaguião</t>
  </si>
  <si>
    <t>Santiago do Cacém</t>
  </si>
  <si>
    <t>São Brás de Alportel</t>
  </si>
  <si>
    <t>São João da Madeira</t>
  </si>
  <si>
    <t>São João da Pesqueira</t>
  </si>
  <si>
    <t>São Pedro do Sul</t>
  </si>
  <si>
    <t>Sátão</t>
  </si>
  <si>
    <t>Sertã</t>
  </si>
  <si>
    <t>Sobral de Monte Agraço</t>
  </si>
  <si>
    <t>Tábua</t>
  </si>
  <si>
    <t>Tabuaço</t>
  </si>
  <si>
    <t>Valença</t>
  </si>
  <si>
    <t>Valpaços</t>
  </si>
  <si>
    <t>Vila Nova de Famalicão</t>
  </si>
  <si>
    <t>Vila Nova de Foz Côa</t>
  </si>
  <si>
    <t>Vila Real de Santo António</t>
  </si>
  <si>
    <t>Vila Velha de Ródão</t>
  </si>
  <si>
    <t>Vila Viçosa</t>
  </si>
  <si>
    <t>Distrito</t>
  </si>
  <si>
    <t>Concelho</t>
  </si>
  <si>
    <t>Portugal</t>
  </si>
  <si>
    <t>Quadro 9. Sinistralidade em Portugal, por distrito/concelho e R.A.</t>
  </si>
  <si>
    <t>Quadro 8. Veículos intervenientes em acidentes em Portugal, por categoria de veículo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</si>
</sst>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theme="4"/>
      </top>
      <bottom/>
      <diagonal/>
    </border>
    <border>
      <left/>
      <right style="thin">
        <color rgb="FF4F81BD"/>
      </right>
      <top style="medium">
        <color rgb="FF4F81BD"/>
      </top>
      <bottom/>
      <diagonal/>
    </border>
    <border>
      <left/>
      <right style="thin">
        <color rgb="FF4F81BD"/>
      </right>
      <top/>
      <bottom style="medium">
        <color theme="4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medium">
        <color rgb="FF4F81BD"/>
      </bottom>
      <diagonal/>
    </border>
    <border>
      <left style="thin">
        <color rgb="FF4F81BD"/>
      </left>
      <right/>
      <top/>
      <bottom style="medium">
        <color rgb="FF4F81BD"/>
      </bottom>
      <diagonal/>
    </border>
    <border>
      <left/>
      <right/>
      <top style="medium">
        <color rgb="FF4F81BD"/>
      </top>
      <bottom style="thin">
        <color rgb="FF4F81BD"/>
      </bottom>
      <diagonal/>
    </border>
    <border>
      <left style="thin">
        <color rgb="FF4F81BD"/>
      </left>
      <right/>
      <top style="medium">
        <color rgb="FF4F81BD"/>
      </top>
      <bottom style="thin">
        <color rgb="FF4F81BD"/>
      </bottom>
      <diagonal/>
    </border>
    <border>
      <left/>
      <right style="thin">
        <color rgb="FF4F81BD"/>
      </right>
      <top style="medium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/>
      <top/>
      <bottom style="medium">
        <color theme="4"/>
      </bottom>
      <diagonal/>
    </border>
    <border>
      <left style="thin">
        <color rgb="FF4F81BD"/>
      </left>
      <right/>
      <top style="medium">
        <color rgb="FF4F81BD"/>
      </top>
      <bottom/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/>
      <right/>
      <top style="thin">
        <color theme="4"/>
      </top>
      <bottom style="thin">
        <color rgb="FF4F81BD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 style="thin">
        <color theme="4"/>
      </left>
      <right/>
      <top style="thin">
        <color rgb="FF4F81BD"/>
      </top>
      <bottom style="thin">
        <color rgb="FF4F81BD"/>
      </bottom>
      <diagonal/>
    </border>
    <border>
      <left style="thin">
        <color theme="4"/>
      </left>
      <right/>
      <top style="thin">
        <color theme="4"/>
      </top>
      <bottom style="thin">
        <color rgb="FF4F81BD"/>
      </bottom>
      <diagonal/>
    </border>
    <border>
      <left style="thin">
        <color rgb="FF4F81BD"/>
      </left>
      <right/>
      <top style="medium">
        <color rgb="FF4F81BD"/>
      </top>
      <bottom style="thin">
        <color theme="8"/>
      </bottom>
      <diagonal/>
    </border>
    <border>
      <left/>
      <right/>
      <top style="medium">
        <color rgb="FF4F81BD"/>
      </top>
      <bottom style="thin">
        <color theme="8"/>
      </bottom>
      <diagonal/>
    </border>
    <border>
      <left/>
      <right style="thin">
        <color rgb="FF4F81BD"/>
      </right>
      <top style="medium">
        <color rgb="FF4F81BD"/>
      </top>
      <bottom style="thin">
        <color theme="8"/>
      </bottom>
      <diagonal/>
    </border>
    <border>
      <left style="thin">
        <color rgb="FF4F81BD"/>
      </left>
      <right/>
      <top style="thin">
        <color theme="8"/>
      </top>
      <bottom style="thin">
        <color rgb="FF4F81BD"/>
      </bottom>
      <diagonal/>
    </border>
    <border>
      <left/>
      <right/>
      <top style="thin">
        <color theme="8"/>
      </top>
      <bottom style="thin">
        <color rgb="FF4F81BD"/>
      </bottom>
      <diagonal/>
    </border>
    <border>
      <left/>
      <right style="thin">
        <color rgb="FF4F81BD"/>
      </right>
      <top style="thin">
        <color theme="8"/>
      </top>
      <bottom style="thin">
        <color rgb="FF4F81BD"/>
      </bottom>
      <diagonal/>
    </border>
    <border>
      <left style="thin">
        <color rgb="FF4F81BD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 style="thin">
        <color theme="4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medium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/>
      <top style="thin">
        <color rgb="FF4F81BD"/>
      </top>
      <bottom style="thin">
        <color theme="4"/>
      </bottom>
      <diagonal/>
    </border>
    <border>
      <left/>
      <right style="thin">
        <color rgb="FF4F81BD"/>
      </right>
      <top style="thin">
        <color rgb="FF4F81BD"/>
      </top>
      <bottom style="thin">
        <color theme="4"/>
      </bottom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thin">
        <color theme="4"/>
      </right>
      <top style="thin">
        <color theme="4"/>
      </top>
      <bottom style="thin">
        <color rgb="FF4F81BD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4F81BD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4F81BD"/>
      </right>
      <top/>
      <bottom style="thin">
        <color rgb="FF0070C0"/>
      </bottom>
      <diagonal/>
    </border>
    <border>
      <left style="thin">
        <color rgb="FF4F81BD"/>
      </left>
      <right/>
      <top/>
      <bottom style="thin">
        <color rgb="FF0070C0"/>
      </bottom>
      <diagonal/>
    </border>
    <border>
      <left/>
      <right/>
      <top style="thin">
        <color rgb="FF4F81BD"/>
      </top>
      <bottom style="thin">
        <color theme="4"/>
      </bottom>
      <diagonal/>
    </border>
    <border>
      <left style="medium">
        <color theme="0"/>
      </left>
      <right/>
      <top style="medium">
        <color rgb="FF4F81BD"/>
      </top>
      <bottom/>
      <diagonal/>
    </border>
    <border>
      <left style="medium">
        <color theme="0"/>
      </left>
      <right/>
      <top/>
      <bottom style="thin">
        <color rgb="FF4F81BD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4"/>
      </bottom>
      <diagonal/>
    </border>
    <border>
      <left/>
      <right style="thin">
        <color theme="0"/>
      </right>
      <top style="medium">
        <color rgb="FF4F81BD"/>
      </top>
      <bottom style="thin">
        <color rgb="FF4F81BD"/>
      </bottom>
      <diagonal/>
    </border>
    <border>
      <left/>
      <right style="thin">
        <color theme="0"/>
      </right>
      <top style="thin">
        <color rgb="FF4F81BD"/>
      </top>
      <bottom style="thin">
        <color rgb="FF4F81BD"/>
      </bottom>
      <diagonal/>
    </border>
    <border>
      <left/>
      <right style="thin">
        <color theme="0"/>
      </right>
      <top style="thin">
        <color rgb="FF4F81BD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4"/>
      </bottom>
      <diagonal/>
    </border>
    <border>
      <left/>
      <right style="thin">
        <color rgb="FF4F81BD"/>
      </right>
      <top style="thin">
        <color rgb="FF0070C0"/>
      </top>
      <bottom/>
      <diagonal/>
    </border>
    <border>
      <left style="thin">
        <color rgb="FF4F81BD"/>
      </left>
      <right/>
      <top style="thin">
        <color rgb="FF0070C0"/>
      </top>
      <bottom style="thin">
        <color rgb="FF4F81BD"/>
      </bottom>
      <diagonal/>
    </border>
    <border>
      <left/>
      <right/>
      <top style="thin">
        <color rgb="FF0070C0"/>
      </top>
      <bottom style="thin">
        <color rgb="FF4F81BD"/>
      </bottom>
      <diagonal/>
    </border>
    <border>
      <left/>
      <right style="thin">
        <color rgb="FF4F81BD"/>
      </right>
      <top style="thin">
        <color rgb="FF0070C0"/>
      </top>
      <bottom style="thin">
        <color rgb="FF4F81BD"/>
      </bottom>
      <diagonal/>
    </border>
    <border>
      <left/>
      <right/>
      <top style="thin">
        <color theme="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164" fontId="7" fillId="4" borderId="51" xfId="0" applyNumberFormat="1" applyFont="1" applyFill="1" applyBorder="1" applyAlignment="1">
      <alignment horizontal="right" vertical="center"/>
    </xf>
    <xf numFmtId="164" fontId="7" fillId="4" borderId="52" xfId="0" applyNumberFormat="1" applyFont="1" applyFill="1" applyBorder="1" applyAlignment="1">
      <alignment horizontal="right" vertical="center"/>
    </xf>
    <xf numFmtId="0" fontId="0" fillId="0" borderId="8" xfId="0" applyBorder="1"/>
    <xf numFmtId="3" fontId="11" fillId="4" borderId="2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4" fontId="11" fillId="4" borderId="22" xfId="0" applyNumberFormat="1" applyFont="1" applyFill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3" fillId="2" borderId="0" xfId="1" applyFont="1" applyFill="1" applyAlignment="1">
      <alignment horizontal="center" vertical="center"/>
    </xf>
    <xf numFmtId="0" fontId="8" fillId="0" borderId="0" xfId="2" applyFont="1" applyAlignment="1">
      <alignment vertical="center"/>
    </xf>
    <xf numFmtId="0" fontId="13" fillId="5" borderId="0" xfId="1" applyFont="1" applyFill="1" applyAlignment="1">
      <alignment horizontal="center" vertical="center"/>
    </xf>
    <xf numFmtId="17" fontId="14" fillId="7" borderId="0" xfId="1" quotePrefix="1" applyNumberFormat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1" fillId="3" borderId="0" xfId="1" applyFont="1" applyFill="1" applyAlignment="1">
      <alignment vertical="center"/>
    </xf>
    <xf numFmtId="0" fontId="10" fillId="6" borderId="0" xfId="0" applyFont="1" applyFill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164" fontId="16" fillId="0" borderId="0" xfId="0" applyNumberFormat="1" applyFont="1" applyAlignment="1">
      <alignment horizontal="left" vertical="center"/>
    </xf>
    <xf numFmtId="0" fontId="11" fillId="4" borderId="2" xfId="0" applyFont="1" applyFill="1" applyBorder="1" applyAlignment="1">
      <alignment vertical="center" wrapText="1"/>
    </xf>
    <xf numFmtId="3" fontId="0" fillId="0" borderId="0" xfId="0" applyNumberFormat="1"/>
    <xf numFmtId="0" fontId="9" fillId="0" borderId="0" xfId="0" applyFont="1"/>
    <xf numFmtId="0" fontId="11" fillId="0" borderId="0" xfId="0" applyFont="1"/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3" fontId="0" fillId="0" borderId="7" xfId="0" applyNumberFormat="1" applyBorder="1"/>
    <xf numFmtId="3" fontId="11" fillId="4" borderId="10" xfId="0" applyNumberFormat="1" applyFont="1" applyFill="1" applyBorder="1" applyAlignment="1">
      <alignment vertical="center" wrapText="1"/>
    </xf>
    <xf numFmtId="3" fontId="11" fillId="4" borderId="3" xfId="0" applyNumberFormat="1" applyFont="1" applyFill="1" applyBorder="1" applyAlignment="1">
      <alignment vertical="center" wrapText="1"/>
    </xf>
    <xf numFmtId="3" fontId="11" fillId="4" borderId="9" xfId="0" applyNumberFormat="1" applyFont="1" applyFill="1" applyBorder="1" applyAlignment="1">
      <alignment vertical="center" wrapText="1"/>
    </xf>
    <xf numFmtId="0" fontId="7" fillId="3" borderId="38" xfId="0" applyFont="1" applyFill="1" applyBorder="1" applyAlignment="1">
      <alignment vertical="center"/>
    </xf>
    <xf numFmtId="164" fontId="16" fillId="4" borderId="3" xfId="7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1" fontId="10" fillId="3" borderId="25" xfId="7" applyNumberFormat="1" applyFont="1" applyFill="1" applyBorder="1" applyAlignment="1">
      <alignment horizontal="center" vertical="center" wrapText="1"/>
    </xf>
    <xf numFmtId="1" fontId="12" fillId="3" borderId="21" xfId="7" applyNumberFormat="1" applyFont="1" applyFill="1" applyBorder="1" applyAlignment="1">
      <alignment horizontal="center" vertical="center" wrapText="1"/>
    </xf>
    <xf numFmtId="1" fontId="12" fillId="3" borderId="25" xfId="7" applyNumberFormat="1" applyFont="1" applyFill="1" applyBorder="1" applyAlignment="1">
      <alignment horizontal="center" vertical="center" wrapText="1"/>
    </xf>
    <xf numFmtId="1" fontId="10" fillId="3" borderId="14" xfId="7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4" borderId="2" xfId="0" applyFont="1" applyFill="1" applyBorder="1" applyAlignment="1">
      <alignment vertical="center" wrapText="1"/>
    </xf>
    <xf numFmtId="3" fontId="11" fillId="4" borderId="22" xfId="0" applyNumberFormat="1" applyFont="1" applyFill="1" applyBorder="1" applyAlignment="1">
      <alignment vertical="center" wrapText="1"/>
    </xf>
    <xf numFmtId="3" fontId="11" fillId="4" borderId="2" xfId="0" applyNumberFormat="1" applyFont="1" applyFill="1" applyBorder="1" applyAlignment="1">
      <alignment vertical="center" wrapText="1"/>
    </xf>
    <xf numFmtId="3" fontId="11" fillId="4" borderId="6" xfId="0" applyNumberFormat="1" applyFont="1" applyFill="1" applyBorder="1" applyAlignment="1">
      <alignment vertical="center" wrapText="1"/>
    </xf>
    <xf numFmtId="164" fontId="16" fillId="4" borderId="19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0" fillId="4" borderId="2" xfId="0" applyFont="1" applyFill="1" applyBorder="1"/>
    <xf numFmtId="1" fontId="10" fillId="3" borderId="21" xfId="7" applyNumberFormat="1" applyFont="1" applyFill="1" applyBorder="1" applyAlignment="1">
      <alignment horizontal="center" vertical="center" wrapText="1"/>
    </xf>
    <xf numFmtId="4" fontId="11" fillId="4" borderId="10" xfId="0" applyNumberFormat="1" applyFont="1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164" fontId="12" fillId="3" borderId="33" xfId="7" quotePrefix="1" applyNumberFormat="1" applyFont="1" applyFill="1" applyBorder="1" applyAlignment="1">
      <alignment horizontal="center" vertical="center" wrapText="1"/>
    </xf>
    <xf numFmtId="164" fontId="16" fillId="4" borderId="22" xfId="0" applyNumberFormat="1" applyFont="1" applyFill="1" applyBorder="1" applyAlignment="1">
      <alignment horizontal="center" vertical="center" wrapText="1"/>
    </xf>
    <xf numFmtId="0" fontId="19" fillId="0" borderId="0" xfId="0" applyFont="1"/>
    <xf numFmtId="164" fontId="10" fillId="4" borderId="2" xfId="0" applyNumberFormat="1" applyFont="1" applyFill="1" applyBorder="1"/>
    <xf numFmtId="1" fontId="12" fillId="3" borderId="16" xfId="7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164" fontId="12" fillId="0" borderId="0" xfId="0" applyNumberFormat="1" applyFont="1" applyAlignment="1">
      <alignment horizontal="right" vertical="center" wrapText="1"/>
    </xf>
    <xf numFmtId="0" fontId="11" fillId="4" borderId="20" xfId="0" applyFont="1" applyFill="1" applyBorder="1" applyAlignment="1">
      <alignment vertical="center" wrapText="1"/>
    </xf>
    <xf numFmtId="164" fontId="16" fillId="4" borderId="2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20" fillId="0" borderId="0" xfId="0" applyFont="1"/>
    <xf numFmtId="0" fontId="0" fillId="4" borderId="2" xfId="0" applyFill="1" applyBorder="1"/>
    <xf numFmtId="0" fontId="10" fillId="6" borderId="18" xfId="0" applyFont="1" applyFill="1" applyBorder="1" applyAlignment="1">
      <alignment vertical="center" wrapText="1"/>
    </xf>
    <xf numFmtId="3" fontId="0" fillId="4" borderId="7" xfId="0" applyNumberFormat="1" applyFill="1" applyBorder="1"/>
    <xf numFmtId="3" fontId="0" fillId="4" borderId="0" xfId="0" applyNumberFormat="1" applyFill="1"/>
    <xf numFmtId="164" fontId="0" fillId="4" borderId="0" xfId="0" applyNumberFormat="1" applyFill="1" applyAlignment="1">
      <alignment horizontal="right" vertical="center"/>
    </xf>
    <xf numFmtId="164" fontId="0" fillId="4" borderId="8" xfId="0" applyNumberFormat="1" applyFill="1" applyBorder="1" applyAlignment="1">
      <alignment horizontal="right" vertical="center"/>
    </xf>
    <xf numFmtId="164" fontId="0" fillId="4" borderId="42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0" borderId="7" xfId="0" applyNumberFormat="1" applyBorder="1" applyAlignment="1">
      <alignment horizontal="right"/>
    </xf>
    <xf numFmtId="164" fontId="12" fillId="3" borderId="49" xfId="7" quotePrefix="1" applyNumberFormat="1" applyFont="1" applyFill="1" applyBorder="1" applyAlignment="1">
      <alignment horizontal="center" vertical="center" wrapText="1"/>
    </xf>
    <xf numFmtId="164" fontId="12" fillId="3" borderId="50" xfId="7" quotePrefix="1" applyNumberFormat="1" applyFont="1" applyFill="1" applyBorder="1" applyAlignment="1">
      <alignment horizontal="center" vertical="center" wrapText="1"/>
    </xf>
    <xf numFmtId="3" fontId="11" fillId="4" borderId="53" xfId="0" applyNumberFormat="1" applyFont="1" applyFill="1" applyBorder="1" applyAlignment="1">
      <alignment horizontal="right" vertical="center" wrapText="1"/>
    </xf>
    <xf numFmtId="3" fontId="11" fillId="4" borderId="51" xfId="0" applyNumberFormat="1" applyFont="1" applyFill="1" applyBorder="1" applyAlignment="1">
      <alignment horizontal="right" vertical="center" wrapText="1"/>
    </xf>
    <xf numFmtId="1" fontId="10" fillId="3" borderId="16" xfId="7" applyNumberFormat="1" applyFont="1" applyFill="1" applyBorder="1" applyAlignment="1">
      <alignment horizontal="center" vertical="center" wrapText="1"/>
    </xf>
    <xf numFmtId="164" fontId="12" fillId="3" borderId="26" xfId="7" applyNumberFormat="1" applyFont="1" applyFill="1" applyBorder="1" applyAlignment="1">
      <alignment horizontal="center" vertical="center" wrapText="1"/>
    </xf>
    <xf numFmtId="3" fontId="11" fillId="4" borderId="19" xfId="0" applyNumberFormat="1" applyFont="1" applyFill="1" applyBorder="1" applyAlignment="1">
      <alignment horizontal="right" vertical="center" wrapText="1"/>
    </xf>
    <xf numFmtId="164" fontId="11" fillId="4" borderId="2" xfId="0" applyNumberFormat="1" applyFont="1" applyFill="1" applyBorder="1" applyAlignment="1">
      <alignment horizontal="right" vertical="center" wrapText="1"/>
    </xf>
    <xf numFmtId="164" fontId="16" fillId="4" borderId="2" xfId="7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0" fontId="5" fillId="0" borderId="0" xfId="6" applyAlignment="1" applyProtection="1"/>
    <xf numFmtId="3" fontId="11" fillId="4" borderId="22" xfId="0" applyNumberFormat="1" applyFont="1" applyFill="1" applyBorder="1" applyAlignment="1">
      <alignment horizontal="right" vertical="center" wrapText="1"/>
    </xf>
    <xf numFmtId="164" fontId="16" fillId="4" borderId="22" xfId="0" applyNumberFormat="1" applyFont="1" applyFill="1" applyBorder="1" applyAlignment="1">
      <alignment vertical="center" wrapText="1"/>
    </xf>
    <xf numFmtId="164" fontId="16" fillId="4" borderId="2" xfId="0" applyNumberFormat="1" applyFont="1" applyFill="1" applyBorder="1" applyAlignment="1">
      <alignment vertical="center" wrapText="1"/>
    </xf>
    <xf numFmtId="0" fontId="10" fillId="6" borderId="57" xfId="0" applyFont="1" applyFill="1" applyBorder="1" applyAlignment="1">
      <alignment vertical="center" wrapText="1"/>
    </xf>
    <xf numFmtId="0" fontId="11" fillId="4" borderId="58" xfId="0" applyFont="1" applyFill="1" applyBorder="1" applyAlignment="1">
      <alignment vertical="center" wrapText="1"/>
    </xf>
    <xf numFmtId="0" fontId="10" fillId="0" borderId="4" xfId="0" applyFont="1" applyBorder="1"/>
    <xf numFmtId="0" fontId="11" fillId="0" borderId="3" xfId="0" applyFont="1" applyBorder="1"/>
    <xf numFmtId="0" fontId="10" fillId="0" borderId="3" xfId="0" applyFont="1" applyBorder="1"/>
    <xf numFmtId="1" fontId="10" fillId="3" borderId="60" xfId="7" applyNumberFormat="1" applyFont="1" applyFill="1" applyBorder="1" applyAlignment="1">
      <alignment horizontal="center" vertical="center" wrapText="1"/>
    </xf>
    <xf numFmtId="164" fontId="12" fillId="8" borderId="17" xfId="0" applyNumberFormat="1" applyFont="1" applyFill="1" applyBorder="1" applyAlignment="1">
      <alignment horizontal="center" vertical="center" wrapText="1"/>
    </xf>
    <xf numFmtId="164" fontId="12" fillId="8" borderId="31" xfId="0" applyNumberFormat="1" applyFont="1" applyFill="1" applyBorder="1" applyAlignment="1">
      <alignment horizontal="center" vertical="center" wrapText="1"/>
    </xf>
    <xf numFmtId="0" fontId="10" fillId="8" borderId="0" xfId="0" applyFont="1" applyFill="1"/>
    <xf numFmtId="164" fontId="12" fillId="3" borderId="27" xfId="7" quotePrefix="1" applyNumberFormat="1" applyFont="1" applyFill="1" applyBorder="1" applyAlignment="1">
      <alignment horizontal="center" vertical="center" wrapText="1"/>
    </xf>
    <xf numFmtId="164" fontId="12" fillId="0" borderId="68" xfId="0" applyNumberFormat="1" applyFont="1" applyBorder="1" applyAlignment="1">
      <alignment horizontal="right" vertical="center" wrapText="1"/>
    </xf>
    <xf numFmtId="164" fontId="12" fillId="3" borderId="47" xfId="7" quotePrefix="1" applyNumberFormat="1" applyFont="1" applyFill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right" vertical="center" wrapText="1"/>
    </xf>
    <xf numFmtId="164" fontId="16" fillId="4" borderId="6" xfId="0" applyNumberFormat="1" applyFont="1" applyFill="1" applyBorder="1" applyAlignment="1">
      <alignment horizontal="right" vertical="center" wrapText="1"/>
    </xf>
    <xf numFmtId="164" fontId="17" fillId="0" borderId="30" xfId="0" applyNumberFormat="1" applyFont="1" applyBorder="1" applyAlignment="1">
      <alignment vertical="center"/>
    </xf>
    <xf numFmtId="164" fontId="17" fillId="0" borderId="31" xfId="0" applyNumberFormat="1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164" fontId="17" fillId="0" borderId="31" xfId="7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164" fontId="17" fillId="0" borderId="7" xfId="0" applyNumberFormat="1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7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18" fillId="4" borderId="10" xfId="0" applyNumberFormat="1" applyFont="1" applyFill="1" applyBorder="1" applyAlignment="1">
      <alignment vertical="center"/>
    </xf>
    <xf numFmtId="164" fontId="18" fillId="4" borderId="3" xfId="0" applyNumberFormat="1" applyFont="1" applyFill="1" applyBorder="1" applyAlignment="1">
      <alignment vertical="center"/>
    </xf>
    <xf numFmtId="0" fontId="19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8" xfId="0" applyNumberFormat="1" applyBorder="1" applyAlignment="1">
      <alignment vertical="center"/>
    </xf>
    <xf numFmtId="164" fontId="16" fillId="3" borderId="15" xfId="7" quotePrefix="1" applyNumberFormat="1" applyFont="1" applyFill="1" applyBorder="1" applyAlignment="1">
      <alignment horizontal="center" vertical="center" wrapText="1"/>
    </xf>
    <xf numFmtId="164" fontId="16" fillId="3" borderId="14" xfId="7" quotePrefix="1" applyNumberFormat="1" applyFont="1" applyFill="1" applyBorder="1" applyAlignment="1">
      <alignment horizontal="center" vertical="center" wrapText="1"/>
    </xf>
    <xf numFmtId="164" fontId="16" fillId="3" borderId="16" xfId="7" quotePrefix="1" applyNumberFormat="1" applyFont="1" applyFill="1" applyBorder="1" applyAlignment="1">
      <alignment horizontal="center" vertical="center" wrapText="1"/>
    </xf>
    <xf numFmtId="164" fontId="16" fillId="3" borderId="21" xfId="7" quotePrefix="1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3" fontId="8" fillId="6" borderId="7" xfId="0" applyNumberFormat="1" applyFont="1" applyFill="1" applyBorder="1" applyAlignment="1">
      <alignment vertical="center" wrapText="1"/>
    </xf>
    <xf numFmtId="3" fontId="8" fillId="6" borderId="0" xfId="0" applyNumberFormat="1" applyFont="1" applyFill="1" applyAlignment="1">
      <alignment vertical="center" wrapText="1"/>
    </xf>
    <xf numFmtId="3" fontId="8" fillId="6" borderId="8" xfId="7" applyNumberFormat="1" applyFont="1" applyFill="1" applyBorder="1" applyAlignment="1">
      <alignment vertical="center" wrapText="1"/>
    </xf>
    <xf numFmtId="3" fontId="8" fillId="6" borderId="0" xfId="7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vertical="center"/>
    </xf>
    <xf numFmtId="164" fontId="16" fillId="3" borderId="15" xfId="7" quotePrefix="1" applyNumberFormat="1" applyFont="1" applyFill="1" applyBorder="1" applyAlignment="1">
      <alignment horizontal="right" vertical="center" wrapText="1"/>
    </xf>
    <xf numFmtId="164" fontId="16" fillId="3" borderId="14" xfId="7" quotePrefix="1" applyNumberFormat="1" applyFont="1" applyFill="1" applyBorder="1" applyAlignment="1">
      <alignment horizontal="right" vertical="center" wrapText="1"/>
    </xf>
    <xf numFmtId="0" fontId="18" fillId="3" borderId="37" xfId="0" applyFont="1" applyFill="1" applyBorder="1" applyAlignment="1">
      <alignment horizontal="right" vertical="center" wrapText="1"/>
    </xf>
    <xf numFmtId="0" fontId="18" fillId="3" borderId="38" xfId="0" applyFont="1" applyFill="1" applyBorder="1" applyAlignment="1">
      <alignment horizontal="right" vertical="center" wrapText="1"/>
    </xf>
    <xf numFmtId="0" fontId="18" fillId="3" borderId="38" xfId="0" applyFont="1" applyFill="1" applyBorder="1" applyAlignment="1">
      <alignment horizontal="right" vertical="center"/>
    </xf>
    <xf numFmtId="0" fontId="18" fillId="3" borderId="39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64" fontId="21" fillId="0" borderId="30" xfId="0" applyNumberFormat="1" applyFont="1" applyBorder="1" applyAlignment="1">
      <alignment vertical="center"/>
    </xf>
    <xf numFmtId="164" fontId="21" fillId="0" borderId="31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164" fontId="22" fillId="0" borderId="7" xfId="0" applyNumberFormat="1" applyFont="1" applyBorder="1" applyAlignment="1">
      <alignment vertical="center"/>
    </xf>
    <xf numFmtId="164" fontId="21" fillId="0" borderId="7" xfId="0" applyNumberFormat="1" applyFont="1" applyBorder="1" applyAlignment="1">
      <alignment vertical="center"/>
    </xf>
    <xf numFmtId="164" fontId="18" fillId="4" borderId="22" xfId="0" applyNumberFormat="1" applyFont="1" applyFill="1" applyBorder="1" applyAlignment="1">
      <alignment vertical="center"/>
    </xf>
    <xf numFmtId="164" fontId="18" fillId="4" borderId="2" xfId="0" applyNumberFormat="1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164" fontId="16" fillId="3" borderId="43" xfId="7" quotePrefix="1" applyNumberFormat="1" applyFont="1" applyFill="1" applyBorder="1" applyAlignment="1">
      <alignment horizontal="center" vertical="center" wrapText="1"/>
    </xf>
    <xf numFmtId="164" fontId="16" fillId="3" borderId="28" xfId="7" quotePrefix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164" fontId="12" fillId="8" borderId="0" xfId="0" applyNumberFormat="1" applyFont="1" applyFill="1" applyAlignment="1">
      <alignment horizontal="center" vertical="center" wrapText="1"/>
    </xf>
    <xf numFmtId="3" fontId="10" fillId="8" borderId="7" xfId="0" applyNumberFormat="1" applyFont="1" applyFill="1" applyBorder="1" applyAlignment="1">
      <alignment vertical="center" wrapText="1"/>
    </xf>
    <xf numFmtId="3" fontId="10" fillId="8" borderId="0" xfId="0" applyNumberFormat="1" applyFont="1" applyFill="1" applyAlignment="1">
      <alignment vertical="center" wrapText="1"/>
    </xf>
    <xf numFmtId="3" fontId="10" fillId="8" borderId="8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vertical="center" wrapText="1"/>
    </xf>
    <xf numFmtId="4" fontId="10" fillId="5" borderId="31" xfId="0" applyNumberFormat="1" applyFont="1" applyFill="1" applyBorder="1" applyAlignment="1">
      <alignment vertical="center" wrapText="1"/>
    </xf>
    <xf numFmtId="4" fontId="10" fillId="5" borderId="61" xfId="0" applyNumberFormat="1" applyFont="1" applyFill="1" applyBorder="1" applyAlignment="1">
      <alignment vertical="center" wrapText="1"/>
    </xf>
    <xf numFmtId="4" fontId="10" fillId="5" borderId="7" xfId="0" applyNumberFormat="1" applyFont="1" applyFill="1" applyBorder="1" applyAlignment="1">
      <alignment vertical="center" wrapText="1"/>
    </xf>
    <xf numFmtId="4" fontId="10" fillId="5" borderId="0" xfId="0" applyNumberFormat="1" applyFont="1" applyFill="1" applyAlignment="1">
      <alignment vertical="center" wrapText="1"/>
    </xf>
    <xf numFmtId="4" fontId="10" fillId="5" borderId="62" xfId="0" applyNumberFormat="1" applyFont="1" applyFill="1" applyBorder="1" applyAlignment="1">
      <alignment vertical="center" wrapText="1"/>
    </xf>
    <xf numFmtId="4" fontId="11" fillId="4" borderId="22" xfId="0" applyNumberFormat="1" applyFont="1" applyFill="1" applyBorder="1" applyAlignment="1">
      <alignment vertical="center" wrapText="1"/>
    </xf>
    <xf numFmtId="4" fontId="11" fillId="4" borderId="2" xfId="0" applyNumberFormat="1" applyFont="1" applyFill="1" applyBorder="1" applyAlignment="1">
      <alignment vertical="center" wrapText="1"/>
    </xf>
    <xf numFmtId="4" fontId="11" fillId="4" borderId="63" xfId="0" applyNumberFormat="1" applyFont="1" applyFill="1" applyBorder="1" applyAlignment="1">
      <alignment vertical="center" wrapText="1"/>
    </xf>
    <xf numFmtId="164" fontId="16" fillId="3" borderId="32" xfId="7" quotePrefix="1" applyNumberFormat="1" applyFont="1" applyFill="1" applyBorder="1" applyAlignment="1">
      <alignment horizontal="center" vertical="center" wrapText="1"/>
    </xf>
    <xf numFmtId="164" fontId="16" fillId="3" borderId="26" xfId="7" quotePrefix="1" applyNumberFormat="1" applyFont="1" applyFill="1" applyBorder="1" applyAlignment="1">
      <alignment horizontal="center" vertical="center" wrapText="1"/>
    </xf>
    <xf numFmtId="164" fontId="16" fillId="3" borderId="33" xfId="7" quotePrefix="1" applyNumberFormat="1" applyFont="1" applyFill="1" applyBorder="1" applyAlignment="1">
      <alignment horizontal="center" vertical="center" wrapText="1"/>
    </xf>
    <xf numFmtId="164" fontId="16" fillId="3" borderId="29" xfId="7" quotePrefix="1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/>
    </xf>
    <xf numFmtId="3" fontId="8" fillId="6" borderId="8" xfId="0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4" fontId="8" fillId="5" borderId="30" xfId="0" applyNumberFormat="1" applyFont="1" applyFill="1" applyBorder="1" applyAlignment="1">
      <alignment horizontal="center" vertical="center" wrapText="1"/>
    </xf>
    <xf numFmtId="4" fontId="8" fillId="5" borderId="31" xfId="0" applyNumberFormat="1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4" fontId="8" fillId="5" borderId="0" xfId="0" applyNumberFormat="1" applyFont="1" applyFill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164" fontId="22" fillId="0" borderId="30" xfId="0" applyNumberFormat="1" applyFont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/>
    </xf>
    <xf numFmtId="0" fontId="8" fillId="0" borderId="31" xfId="0" applyFont="1" applyBorder="1"/>
    <xf numFmtId="164" fontId="22" fillId="0" borderId="7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164" fontId="16" fillId="3" borderId="24" xfId="7" quotePrefix="1" applyNumberFormat="1" applyFont="1" applyFill="1" applyBorder="1" applyAlignment="1">
      <alignment horizontal="center" vertical="center" wrapText="1"/>
    </xf>
    <xf numFmtId="164" fontId="16" fillId="3" borderId="25" xfId="7" quotePrefix="1" applyNumberFormat="1" applyFont="1" applyFill="1" applyBorder="1" applyAlignment="1">
      <alignment horizontal="center" vertical="center" wrapText="1"/>
    </xf>
    <xf numFmtId="0" fontId="8" fillId="6" borderId="0" xfId="0" applyFont="1" applyFill="1"/>
    <xf numFmtId="0" fontId="8" fillId="0" borderId="7" xfId="0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164" fontId="22" fillId="0" borderId="7" xfId="0" applyNumberFormat="1" applyFont="1" applyBorder="1" applyAlignment="1">
      <alignment vertical="center" wrapText="1"/>
    </xf>
    <xf numFmtId="164" fontId="22" fillId="0" borderId="30" xfId="0" applyNumberFormat="1" applyFont="1" applyBorder="1" applyAlignment="1">
      <alignment vertical="center" wrapText="1"/>
    </xf>
    <xf numFmtId="164" fontId="22" fillId="0" borderId="31" xfId="0" applyNumberFormat="1" applyFont="1" applyBorder="1" applyAlignment="1">
      <alignment vertical="center" wrapText="1"/>
    </xf>
    <xf numFmtId="0" fontId="23" fillId="0" borderId="31" xfId="0" applyFont="1" applyBorder="1"/>
    <xf numFmtId="164" fontId="22" fillId="0" borderId="0" xfId="0" applyNumberFormat="1" applyFont="1" applyAlignment="1">
      <alignment vertical="center" wrapText="1"/>
    </xf>
    <xf numFmtId="0" fontId="23" fillId="0" borderId="0" xfId="0" applyFont="1"/>
    <xf numFmtId="164" fontId="22" fillId="0" borderId="0" xfId="0" applyNumberFormat="1" applyFont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6" borderId="0" xfId="0" applyNumberFormat="1" applyFont="1" applyFill="1" applyAlignment="1">
      <alignment horizontal="right" vertical="center" wrapText="1"/>
    </xf>
    <xf numFmtId="164" fontId="22" fillId="6" borderId="0" xfId="0" applyNumberFormat="1" applyFont="1" applyFill="1" applyAlignment="1">
      <alignment horizontal="right" vertical="center" wrapText="1"/>
    </xf>
    <xf numFmtId="164" fontId="22" fillId="6" borderId="0" xfId="7" applyNumberFormat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>
      <alignment vertical="center"/>
    </xf>
    <xf numFmtId="0" fontId="8" fillId="6" borderId="42" xfId="0" applyFont="1" applyFill="1" applyBorder="1" applyAlignment="1">
      <alignment vertical="center" wrapText="1"/>
    </xf>
    <xf numFmtId="3" fontId="23" fillId="0" borderId="0" xfId="0" applyNumberFormat="1" applyFont="1"/>
    <xf numFmtId="3" fontId="23" fillId="0" borderId="8" xfId="0" applyNumberFormat="1" applyFont="1" applyBorder="1"/>
    <xf numFmtId="4" fontId="8" fillId="0" borderId="7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6" borderId="8" xfId="0" applyFont="1" applyFill="1" applyBorder="1" applyAlignment="1">
      <alignment vertical="center" wrapText="1"/>
    </xf>
    <xf numFmtId="164" fontId="22" fillId="0" borderId="30" xfId="0" applyNumberFormat="1" applyFont="1" applyBorder="1" applyAlignment="1">
      <alignment horizontal="right" vertical="center" wrapText="1"/>
    </xf>
    <xf numFmtId="164" fontId="22" fillId="0" borderId="31" xfId="0" applyNumberFormat="1" applyFont="1" applyBorder="1" applyAlignment="1">
      <alignment horizontal="right" vertical="center" wrapText="1"/>
    </xf>
    <xf numFmtId="164" fontId="22" fillId="0" borderId="31" xfId="0" applyNumberFormat="1" applyFont="1" applyBorder="1"/>
    <xf numFmtId="164" fontId="8" fillId="0" borderId="31" xfId="0" applyNumberFormat="1" applyFont="1" applyBorder="1"/>
    <xf numFmtId="164" fontId="22" fillId="0" borderId="7" xfId="0" applyNumberFormat="1" applyFont="1" applyBorder="1" applyAlignment="1">
      <alignment horizontal="right" vertical="center" wrapText="1"/>
    </xf>
    <xf numFmtId="164" fontId="22" fillId="0" borderId="0" xfId="0" applyNumberFormat="1" applyFont="1"/>
    <xf numFmtId="164" fontId="8" fillId="0" borderId="0" xfId="0" applyNumberFormat="1" applyFont="1"/>
    <xf numFmtId="3" fontId="8" fillId="6" borderId="18" xfId="0" applyNumberFormat="1" applyFont="1" applyFill="1" applyBorder="1" applyAlignment="1">
      <alignment horizontal="right" vertical="center" wrapText="1" indent="1"/>
    </xf>
    <xf numFmtId="3" fontId="11" fillId="4" borderId="20" xfId="0" applyNumberFormat="1" applyFont="1" applyFill="1" applyBorder="1" applyAlignment="1">
      <alignment horizontal="right" vertical="center" wrapText="1" indent="1"/>
    </xf>
    <xf numFmtId="0" fontId="8" fillId="0" borderId="51" xfId="3" applyFont="1" applyBorder="1" applyAlignment="1" applyProtection="1"/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64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66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4" borderId="51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1" fillId="4" borderId="31" xfId="0" applyFont="1" applyFill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47" xfId="0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0" fillId="0" borderId="24" xfId="0" applyBorder="1"/>
    <xf numFmtId="0" fontId="11" fillId="3" borderId="42" xfId="0" applyFont="1" applyFill="1" applyBorder="1" applyAlignment="1">
      <alignment horizontal="center" vertical="center" wrapText="1"/>
    </xf>
    <xf numFmtId="0" fontId="0" fillId="0" borderId="25" xfId="0" applyBorder="1"/>
  </cellXfs>
  <cellStyles count="8">
    <cellStyle name="Hiperligação" xfId="6" builtinId="8"/>
    <cellStyle name="Hiperligação 2" xfId="3" xr:uid="{B13A558E-940C-4DAB-B8DF-F660702686A7}"/>
    <cellStyle name="Hyperlink 3" xfId="4" xr:uid="{92D4AC8E-D197-4D91-B0D9-8E9E750CAD5C}"/>
    <cellStyle name="Normal" xfId="0" builtinId="0"/>
    <cellStyle name="Normal 10" xfId="1" xr:uid="{ECDF1A50-9387-4BEF-B5AB-34C31E87FF4E}"/>
    <cellStyle name="Normal 2 2" xfId="2" xr:uid="{291478A8-5E3E-4F76-BA7E-CB327A184E34}"/>
    <cellStyle name="Normal 2 3" xfId="5" xr:uid="{957DFF27-1C89-4BF6-977A-DFB76ACEDF11}"/>
    <cellStyle name="Percentagem" xfId="7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 &#205;ndic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 &#205;ndic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 &#205;ndic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 &#205;ndic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 &#205;ndic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 &#205;ndic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 &#205;ndic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 &#205;ndic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 &#205;nd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35718</xdr:rowOff>
    </xdr:from>
    <xdr:to>
      <xdr:col>1</xdr:col>
      <xdr:colOff>1227405</xdr:colOff>
      <xdr:row>5</xdr:row>
      <xdr:rowOff>23812</xdr:rowOff>
    </xdr:to>
    <xdr:pic>
      <xdr:nvPicPr>
        <xdr:cNvPr id="2" name="Picture 3" descr="Logo A-F 2">
          <a:extLst>
            <a:ext uri="{FF2B5EF4-FFF2-40B4-BE49-F238E27FC236}">
              <a16:creationId xmlns:a16="http://schemas.microsoft.com/office/drawing/2014/main" id="{5F0FBA60-3A27-4C54-890C-62742F4B7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2" y="35718"/>
          <a:ext cx="1244073" cy="6167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102233</xdr:colOff>
      <xdr:row>6</xdr:row>
      <xdr:rowOff>78317</xdr:rowOff>
    </xdr:from>
    <xdr:to>
      <xdr:col>23</xdr:col>
      <xdr:colOff>132999</xdr:colOff>
      <xdr:row>7</xdr:row>
      <xdr:rowOff>188119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5F8822-1659-4799-B7BC-2DFC74AFF102}"/>
            </a:ext>
          </a:extLst>
        </xdr:cNvPr>
        <xdr:cNvSpPr/>
      </xdr:nvSpPr>
      <xdr:spPr>
        <a:xfrm>
          <a:off x="13978253" y="1495637"/>
          <a:ext cx="655606" cy="346022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550252</xdr:colOff>
      <xdr:row>18</xdr:row>
      <xdr:rowOff>135548</xdr:rowOff>
    </xdr:from>
    <xdr:to>
      <xdr:col>16</xdr:col>
      <xdr:colOff>556252</xdr:colOff>
      <xdr:row>20</xdr:row>
      <xdr:rowOff>115598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31E014-7D83-4F2D-9782-D84187D3D09F}"/>
            </a:ext>
          </a:extLst>
        </xdr:cNvPr>
        <xdr:cNvSpPr/>
      </xdr:nvSpPr>
      <xdr:spPr>
        <a:xfrm>
          <a:off x="9625672" y="4303688"/>
          <a:ext cx="646080" cy="315330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36</xdr:row>
      <xdr:rowOff>180975</xdr:rowOff>
    </xdr:from>
    <xdr:to>
      <xdr:col>13</xdr:col>
      <xdr:colOff>25050</xdr:colOff>
      <xdr:row>38</xdr:row>
      <xdr:rowOff>46725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2DC4F0-1882-4865-9EEF-BA09D3F068A3}"/>
            </a:ext>
          </a:extLst>
        </xdr:cNvPr>
        <xdr:cNvSpPr/>
      </xdr:nvSpPr>
      <xdr:spPr>
        <a:xfrm>
          <a:off x="7147560" y="8989695"/>
          <a:ext cx="649890" cy="338190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19</xdr:row>
      <xdr:rowOff>19050</xdr:rowOff>
    </xdr:from>
    <xdr:to>
      <xdr:col>16</xdr:col>
      <xdr:colOff>0</xdr:colOff>
      <xdr:row>20</xdr:row>
      <xdr:rowOff>122925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4157C7-13B9-451C-9C74-9FD215288071}"/>
            </a:ext>
          </a:extLst>
        </xdr:cNvPr>
        <xdr:cNvSpPr/>
      </xdr:nvSpPr>
      <xdr:spPr>
        <a:xfrm>
          <a:off x="8854440" y="4728210"/>
          <a:ext cx="632745" cy="340095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255269</xdr:colOff>
      <xdr:row>16</xdr:row>
      <xdr:rowOff>190500</xdr:rowOff>
    </xdr:from>
    <xdr:to>
      <xdr:col>15</xdr:col>
      <xdr:colOff>364139</xdr:colOff>
      <xdr:row>18</xdr:row>
      <xdr:rowOff>56250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086D9-620F-4C2D-BA5C-50CEF6C2AF6E}"/>
            </a:ext>
          </a:extLst>
        </xdr:cNvPr>
        <xdr:cNvSpPr/>
      </xdr:nvSpPr>
      <xdr:spPr>
        <a:xfrm>
          <a:off x="8637269" y="3939540"/>
          <a:ext cx="649890" cy="338190"/>
        </a:xfrm>
        <a:prstGeom prst="leftArrow">
          <a:avLst>
            <a:gd name="adj1" fmla="val 50000"/>
            <a:gd name="adj2" fmla="val 44430"/>
          </a:avLst>
        </a:prstGeom>
        <a:solidFill>
          <a:schemeClr val="bg1">
            <a:lumMod val="85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333374</xdr:colOff>
      <xdr:row>29</xdr:row>
      <xdr:rowOff>114300</xdr:rowOff>
    </xdr:from>
    <xdr:to>
      <xdr:col>15</xdr:col>
      <xdr:colOff>425099</xdr:colOff>
      <xdr:row>31</xdr:row>
      <xdr:rowOff>75300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C7AF63-904D-4582-A426-72F76FB422D9}"/>
            </a:ext>
          </a:extLst>
        </xdr:cNvPr>
        <xdr:cNvSpPr/>
      </xdr:nvSpPr>
      <xdr:spPr>
        <a:xfrm>
          <a:off x="8646794" y="7269480"/>
          <a:ext cx="632745" cy="311520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497416</xdr:colOff>
      <xdr:row>9</xdr:row>
      <xdr:rowOff>187325</xdr:rowOff>
    </xdr:from>
    <xdr:to>
      <xdr:col>15</xdr:col>
      <xdr:colOff>504475</xdr:colOff>
      <xdr:row>11</xdr:row>
      <xdr:rowOff>54134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290A86-154F-4A08-8763-C9DAE85236AF}"/>
            </a:ext>
          </a:extLst>
        </xdr:cNvPr>
        <xdr:cNvSpPr/>
      </xdr:nvSpPr>
      <xdr:spPr>
        <a:xfrm>
          <a:off x="8862483" y="2303992"/>
          <a:ext cx="633592" cy="340942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447674</xdr:colOff>
      <xdr:row>28</xdr:row>
      <xdr:rowOff>190500</xdr:rowOff>
    </xdr:from>
    <xdr:to>
      <xdr:col>13</xdr:col>
      <xdr:colOff>15524</xdr:colOff>
      <xdr:row>30</xdr:row>
      <xdr:rowOff>56250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30D0FB-20D1-4627-ACE4-A31850F140DE}"/>
            </a:ext>
          </a:extLst>
        </xdr:cNvPr>
        <xdr:cNvSpPr/>
      </xdr:nvSpPr>
      <xdr:spPr>
        <a:xfrm>
          <a:off x="7138034" y="6918960"/>
          <a:ext cx="649890" cy="338190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171450</xdr:rowOff>
    </xdr:from>
    <xdr:to>
      <xdr:col>5</xdr:col>
      <xdr:colOff>615600</xdr:colOff>
      <xdr:row>15</xdr:row>
      <xdr:rowOff>37200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0FD03-F49B-4874-9804-CF4360D759D8}"/>
            </a:ext>
          </a:extLst>
        </xdr:cNvPr>
        <xdr:cNvSpPr/>
      </xdr:nvSpPr>
      <xdr:spPr>
        <a:xfrm>
          <a:off x="3931920" y="3234690"/>
          <a:ext cx="615600" cy="338190"/>
        </a:xfrm>
        <a:prstGeom prst="leftArrow">
          <a:avLst/>
        </a:prstGeom>
        <a:solidFill>
          <a:schemeClr val="bg1">
            <a:lumMod val="85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B1CE-440F-4C5E-B9DA-F7FF060DB314}">
  <sheetPr codeName="Folha1">
    <tabColor theme="4" tint="0.59999389629810485"/>
    <pageSetUpPr fitToPage="1"/>
  </sheetPr>
  <dimension ref="B1:IW21"/>
  <sheetViews>
    <sheetView showGridLines="0" tabSelected="1" topLeftCell="B1" zoomScale="90" zoomScaleNormal="90" workbookViewId="0">
      <selection activeCell="B19" sqref="B19"/>
    </sheetView>
  </sheetViews>
  <sheetFormatPr defaultColWidth="9.109375" defaultRowHeight="14.4" x14ac:dyDescent="0.3"/>
  <cols>
    <col min="1" max="1" width="1.109375" style="8" customWidth="1"/>
    <col min="2" max="2" width="104.44140625" style="8" customWidth="1"/>
    <col min="3" max="3" width="2.33203125" style="8" customWidth="1"/>
    <col min="4" max="4" width="3.109375" style="8" customWidth="1"/>
    <col min="5" max="16384" width="9.109375" style="8"/>
  </cols>
  <sheetData>
    <row r="1" spans="2:257" ht="4.5" customHeight="1" x14ac:dyDescent="0.3"/>
    <row r="2" spans="2:257" ht="18.899999999999999" customHeight="1" x14ac:dyDescent="0.3">
      <c r="B2" s="9" t="s">
        <v>64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</row>
    <row r="3" spans="2:257" ht="3" customHeight="1" x14ac:dyDescent="0.3"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</row>
    <row r="4" spans="2:257" ht="18.899999999999999" customHeight="1" x14ac:dyDescent="0.3">
      <c r="B4" s="12" t="s">
        <v>60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</row>
    <row r="5" spans="2:257" ht="4.5" customHeight="1" x14ac:dyDescent="0.3">
      <c r="B5" s="1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</row>
    <row r="6" spans="2:257" ht="18.899999999999999" customHeight="1" x14ac:dyDescent="0.3">
      <c r="B6" s="14" t="s">
        <v>54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</row>
    <row r="7" spans="2:257" ht="4.5" customHeight="1" x14ac:dyDescent="0.3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</row>
    <row r="8" spans="2:257" ht="18.899999999999999" customHeight="1" x14ac:dyDescent="0.3">
      <c r="B8" s="16" t="s">
        <v>61</v>
      </c>
    </row>
    <row r="9" spans="2:257" ht="3.75" customHeight="1" x14ac:dyDescent="0.3">
      <c r="B9" s="15"/>
    </row>
    <row r="10" spans="2:257" ht="15.9" customHeight="1" x14ac:dyDescent="0.3">
      <c r="B10" s="85" t="str">
        <f>+'1'!A2</f>
        <v>Quadro 1. Sinistralidade em Portugal, por regiões NUTS I, 2019-2022</v>
      </c>
    </row>
    <row r="11" spans="2:257" ht="15.9" customHeight="1" x14ac:dyDescent="0.3">
      <c r="B11" s="85" t="str">
        <f>+'2'!A2</f>
        <v>Quadro 2. Sinistralidade em Portugal, por mês</v>
      </c>
    </row>
    <row r="12" spans="2:257" ht="15.9" customHeight="1" x14ac:dyDescent="0.3">
      <c r="B12" s="85" t="str">
        <f>+'3'!A2</f>
        <v>Quadro 3. Sinistralidade em Portugal, por natureza de acidente</v>
      </c>
    </row>
    <row r="13" spans="2:257" ht="15.9" customHeight="1" x14ac:dyDescent="0.3">
      <c r="B13" s="85" t="str">
        <f>+'4'!A2</f>
        <v>Quadro 4. Sinistralidade em Portugal, por localização</v>
      </c>
    </row>
    <row r="14" spans="2:257" ht="15.9" customHeight="1" x14ac:dyDescent="0.3">
      <c r="B14" s="85" t="str">
        <f>+'5'!A2</f>
        <v>Quadro 5. Sinistralidade em Portugal, por tipo de via</v>
      </c>
    </row>
    <row r="15" spans="2:257" ht="15.9" customHeight="1" x14ac:dyDescent="0.3">
      <c r="B15" s="85" t="str">
        <f>+'6'!A2</f>
        <v>Quadro 6. Sinistralidade em Portugal, por categoria de utente vítima</v>
      </c>
    </row>
    <row r="16" spans="2:257" ht="15.9" customHeight="1" x14ac:dyDescent="0.3">
      <c r="B16" s="85" t="str">
        <f>+'7'!A2</f>
        <v>Quadro 7. Sinistralidade em Portugal por categoria de veículo e peões</v>
      </c>
    </row>
    <row r="17" spans="2:2" ht="15.9" customHeight="1" x14ac:dyDescent="0.3">
      <c r="B17" s="85" t="str">
        <f>+'8'!A2</f>
        <v>Quadro 8. Veículos intervenientes em acidentes em Portugal, por categoria de veículo</v>
      </c>
    </row>
    <row r="18" spans="2:2" ht="15.9" customHeight="1" x14ac:dyDescent="0.3">
      <c r="B18" s="85" t="str">
        <f>+'9'!A2</f>
        <v>Quadro 9. Sinistralidade em Portugal, por distrito/concelho e R.A.</v>
      </c>
    </row>
    <row r="19" spans="2:2" ht="14.25" customHeight="1" x14ac:dyDescent="0.3">
      <c r="B19" s="218"/>
    </row>
    <row r="20" spans="2:2" x14ac:dyDescent="0.3">
      <c r="B20" s="8" t="s">
        <v>280</v>
      </c>
    </row>
    <row r="21" spans="2:2" x14ac:dyDescent="0.3">
      <c r="B21" s="8" t="s">
        <v>280</v>
      </c>
    </row>
  </sheetData>
  <sheetProtection algorithmName="SHA-512" hashValue="y5qt75hVaqi7PIg4mIR5ur9JboPt0eRO1tm9LtY3L45/phaS6y/XSHo0M4gn4Ge+BdLe6v01t3ofpG9PvfRNvg==" saltValue="vkmzVPt5jW8CjDeThgYB0g==" spinCount="100000" sheet="1" formatCells="0" formatColumns="0" formatRows="0" insertColumns="0" insertRows="0" insertHyperlinks="0" deleteColumns="0" deleteRows="0" sort="0" autoFilter="0" pivotTables="0"/>
  <hyperlinks>
    <hyperlink ref="B10" location="'1'!A1" display="'1'!A1" xr:uid="{A3716020-60FC-436B-99C8-DA19830047F8}"/>
    <hyperlink ref="B11" location="'2'!A1" display="'2'!A1" xr:uid="{469EC150-85A9-41AD-A7D7-DD3EDD70595C}"/>
    <hyperlink ref="B12" location="'3'!A1" display="'3'!A1" xr:uid="{82B43AD6-6FA7-423B-8900-BC082F180C97}"/>
    <hyperlink ref="B13" location="'4'!A1" display="'4'!A1" xr:uid="{17EEC7FA-7966-44D1-A896-EC7652D73619}"/>
    <hyperlink ref="B14" location="'5'!A1" display="'5'!A1" xr:uid="{D4419E03-92E4-4E2A-A84B-0D4F6DE3EE00}"/>
    <hyperlink ref="B17" location="'8'!A1" display="'8'!A1" xr:uid="{2EEF42B9-B960-45CF-9D3D-B859E1139879}"/>
    <hyperlink ref="B15" location="'6'!A1" display="'6'!A1" xr:uid="{107DF94A-AA8D-45BB-93CB-003F149904A7}"/>
    <hyperlink ref="B16" location="'7'!A1" display="'7'!A1" xr:uid="{D6DE2D9F-8EBC-4049-B493-F27DEA11D7B0}"/>
    <hyperlink ref="B18" location="'9'!A1" display="'9'!A1" xr:uid="{E0C4D6BA-4C55-4101-A307-D2E3CC3C8A69}"/>
  </hyperlinks>
  <pageMargins left="0.25" right="0.25" top="0.75" bottom="0.75" header="0.3" footer="0.3"/>
  <pageSetup paperSize="9" scale="93" orientation="portrait" horizontalDpi="300" verticalDpi="300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B4A78-32EB-42BA-AC75-6E44B3A31A5F}">
  <sheetPr codeName="Folha7">
    <tabColor theme="4" tint="0.59999389629810485"/>
  </sheetPr>
  <dimension ref="A1:AA312"/>
  <sheetViews>
    <sheetView showGridLines="0" zoomScale="70" zoomScaleNormal="70" workbookViewId="0">
      <pane ySplit="6" topLeftCell="A7" activePane="bottomLeft" state="frozen"/>
      <selection pane="bottomLeft" activeCell="H20" sqref="H20"/>
    </sheetView>
  </sheetViews>
  <sheetFormatPr defaultColWidth="9.109375" defaultRowHeight="14.4" x14ac:dyDescent="0.3"/>
  <cols>
    <col min="1" max="1" width="8.5546875" customWidth="1"/>
    <col min="2" max="2" width="25" bestFit="1" customWidth="1"/>
    <col min="3" max="13" width="7.88671875" customWidth="1"/>
  </cols>
  <sheetData>
    <row r="1" spans="1:27" ht="5.25" customHeight="1" x14ac:dyDescent="0.3"/>
    <row r="2" spans="1:27" ht="18.899999999999999" customHeight="1" x14ac:dyDescent="0.3">
      <c r="A2" s="57" t="s">
        <v>354</v>
      </c>
      <c r="B2" s="23"/>
      <c r="C2" s="23"/>
      <c r="D2" s="23"/>
      <c r="E2" s="2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3.8" customHeight="1" thickBot="1" x14ac:dyDescent="0.35">
      <c r="A3" s="23"/>
      <c r="B3" s="23"/>
      <c r="C3" s="23"/>
      <c r="D3" s="23"/>
      <c r="E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8.899999999999999" customHeight="1" x14ac:dyDescent="0.3">
      <c r="A4" s="261" t="s">
        <v>351</v>
      </c>
      <c r="B4" s="264" t="s">
        <v>352</v>
      </c>
      <c r="C4" s="231" t="s">
        <v>0</v>
      </c>
      <c r="D4" s="232"/>
      <c r="E4" s="232"/>
      <c r="F4" s="232"/>
      <c r="G4" s="233"/>
      <c r="H4" s="232" t="s">
        <v>4</v>
      </c>
      <c r="I4" s="232"/>
      <c r="J4" s="232"/>
      <c r="K4" s="33"/>
      <c r="L4" s="33"/>
      <c r="M4" s="231" t="s">
        <v>1</v>
      </c>
      <c r="N4" s="232"/>
      <c r="O4" s="232"/>
      <c r="P4" s="232"/>
      <c r="Q4" s="233"/>
      <c r="R4" s="231" t="s">
        <v>2</v>
      </c>
      <c r="S4" s="267"/>
      <c r="T4" s="267"/>
      <c r="U4" s="267"/>
      <c r="V4" s="267"/>
      <c r="W4" s="8"/>
      <c r="X4" s="8"/>
      <c r="Y4" s="8"/>
      <c r="Z4" s="8"/>
      <c r="AA4" s="8"/>
    </row>
    <row r="5" spans="1:27" ht="18.899999999999999" customHeight="1" x14ac:dyDescent="0.3">
      <c r="A5" s="262"/>
      <c r="B5" s="265"/>
      <c r="C5" s="268">
        <v>2019</v>
      </c>
      <c r="D5" s="258">
        <v>2021</v>
      </c>
      <c r="E5" s="270">
        <v>2022</v>
      </c>
      <c r="F5" s="254" t="s">
        <v>55</v>
      </c>
      <c r="G5" s="260"/>
      <c r="H5" s="258">
        <v>2019</v>
      </c>
      <c r="I5" s="258">
        <v>2021</v>
      </c>
      <c r="J5" s="258">
        <v>2022</v>
      </c>
      <c r="K5" s="254" t="s">
        <v>55</v>
      </c>
      <c r="L5" s="260"/>
      <c r="M5" s="258">
        <v>2019</v>
      </c>
      <c r="N5" s="258">
        <v>2021</v>
      </c>
      <c r="O5" s="258">
        <v>2022</v>
      </c>
      <c r="P5" s="254" t="s">
        <v>55</v>
      </c>
      <c r="Q5" s="260"/>
      <c r="R5" s="258">
        <v>2019</v>
      </c>
      <c r="S5" s="258">
        <v>2021</v>
      </c>
      <c r="T5" s="258">
        <v>2022</v>
      </c>
      <c r="U5" s="254" t="s">
        <v>55</v>
      </c>
      <c r="V5" s="255"/>
      <c r="W5" s="8"/>
      <c r="X5" s="8"/>
      <c r="Y5" s="8"/>
      <c r="Z5" s="8"/>
      <c r="AA5" s="8"/>
    </row>
    <row r="6" spans="1:27" ht="18.899999999999999" customHeight="1" x14ac:dyDescent="0.3">
      <c r="A6" s="263"/>
      <c r="B6" s="266"/>
      <c r="C6" s="269"/>
      <c r="D6" s="259"/>
      <c r="E6" s="271"/>
      <c r="F6" s="75" t="s">
        <v>62</v>
      </c>
      <c r="G6" s="76" t="s">
        <v>63</v>
      </c>
      <c r="H6" s="259"/>
      <c r="I6" s="259"/>
      <c r="J6" s="259"/>
      <c r="K6" s="75" t="s">
        <v>62</v>
      </c>
      <c r="L6" s="76" t="s">
        <v>63</v>
      </c>
      <c r="M6" s="259"/>
      <c r="N6" s="259"/>
      <c r="O6" s="259"/>
      <c r="P6" s="75" t="s">
        <v>62</v>
      </c>
      <c r="Q6" s="76" t="s">
        <v>63</v>
      </c>
      <c r="R6" s="259"/>
      <c r="S6" s="259"/>
      <c r="T6" s="259"/>
      <c r="U6" s="75" t="s">
        <v>62</v>
      </c>
      <c r="V6" s="55" t="s">
        <v>63</v>
      </c>
      <c r="W6" s="8"/>
      <c r="X6" s="8"/>
      <c r="Y6" s="8"/>
      <c r="Z6" s="8"/>
      <c r="AA6" s="8"/>
    </row>
    <row r="7" spans="1:27" ht="18.899999999999999" customHeight="1" x14ac:dyDescent="0.3">
      <c r="A7" s="256" t="s">
        <v>24</v>
      </c>
      <c r="B7" s="257"/>
      <c r="C7" s="68">
        <v>2815</v>
      </c>
      <c r="D7" s="69">
        <v>2387</v>
      </c>
      <c r="E7" s="69">
        <v>2646</v>
      </c>
      <c r="F7" s="70">
        <f>IFERROR(((E7/C7)-1), " - ")</f>
        <v>-6.0035523978685612E-2</v>
      </c>
      <c r="G7" s="71">
        <f>IFERROR(((E7/D7)-1), " - ")</f>
        <v>0.10850439882697938</v>
      </c>
      <c r="H7" s="68">
        <v>42</v>
      </c>
      <c r="I7" s="69">
        <v>43</v>
      </c>
      <c r="J7" s="69">
        <v>40</v>
      </c>
      <c r="K7" s="70">
        <f>IFERROR(((J7/H7)-1), " - ")</f>
        <v>-4.7619047619047672E-2</v>
      </c>
      <c r="L7" s="71">
        <f>IFERROR(((J7/I7)-1), " - ")</f>
        <v>-6.9767441860465129E-2</v>
      </c>
      <c r="M7" s="68">
        <v>135</v>
      </c>
      <c r="N7" s="69">
        <v>147</v>
      </c>
      <c r="O7" s="69">
        <v>170</v>
      </c>
      <c r="P7" s="70">
        <f>IFERROR(((O7/M7)-1), " - ")</f>
        <v>0.2592592592592593</v>
      </c>
      <c r="Q7" s="72">
        <f>IFERROR(((O7/N7)-1), " - ")</f>
        <v>0.15646258503401356</v>
      </c>
      <c r="R7" s="68">
        <v>3362</v>
      </c>
      <c r="S7" s="69">
        <v>2762</v>
      </c>
      <c r="T7" s="69">
        <v>3127</v>
      </c>
      <c r="U7" s="70">
        <f>IFERROR(((T7/R7)-1), " - ")</f>
        <v>-6.9898869720404488E-2</v>
      </c>
      <c r="V7" s="70">
        <f>IFERROR(((T7/S7)-1), " - ")</f>
        <v>0.13215061549601748</v>
      </c>
      <c r="W7" s="8"/>
      <c r="X7" s="8"/>
      <c r="Y7" s="8"/>
      <c r="Z7" s="8"/>
      <c r="AA7" s="8"/>
    </row>
    <row r="8" spans="1:27" ht="18.899999999999999" customHeight="1" x14ac:dyDescent="0.3">
      <c r="B8" s="3" t="s">
        <v>281</v>
      </c>
      <c r="C8" s="27">
        <v>183</v>
      </c>
      <c r="D8" s="21">
        <v>159</v>
      </c>
      <c r="E8" s="21">
        <v>179</v>
      </c>
      <c r="F8" s="70">
        <f t="shared" ref="F8:F71" si="0">IFERROR(((E8/C8)-1), " - ")</f>
        <v>-2.1857923497267784E-2</v>
      </c>
      <c r="G8" s="71">
        <f t="shared" ref="G8:G71" si="1">IFERROR(((E8/D8)-1), " - ")</f>
        <v>0.12578616352201255</v>
      </c>
      <c r="H8" s="27">
        <v>2</v>
      </c>
      <c r="I8" s="21">
        <v>1</v>
      </c>
      <c r="J8" s="21">
        <v>4</v>
      </c>
      <c r="K8" s="70">
        <f t="shared" ref="K8:K71" si="2">IFERROR(((J8/H8)-1), " - ")</f>
        <v>1</v>
      </c>
      <c r="L8" s="71">
        <f t="shared" ref="L8:L71" si="3">IFERROR(((J8/I8)-1), " - ")</f>
        <v>3</v>
      </c>
      <c r="M8" s="27">
        <v>16</v>
      </c>
      <c r="N8" s="21">
        <v>9</v>
      </c>
      <c r="O8" s="21">
        <v>14</v>
      </c>
      <c r="P8" s="70">
        <f t="shared" ref="P8:P71" si="4">IFERROR(((O8/M8)-1), " - ")</f>
        <v>-0.125</v>
      </c>
      <c r="Q8" s="71">
        <f t="shared" ref="Q8:Q71" si="5">IFERROR(((O8/N8)-1), " - ")</f>
        <v>0.55555555555555558</v>
      </c>
      <c r="R8" s="27">
        <v>215</v>
      </c>
      <c r="S8" s="21">
        <v>212</v>
      </c>
      <c r="T8" s="21">
        <v>211</v>
      </c>
      <c r="U8" s="70">
        <f t="shared" ref="U8:U71" si="6">IFERROR(((T8/R8)-1), " - ")</f>
        <v>-1.8604651162790753E-2</v>
      </c>
      <c r="V8" s="70">
        <f t="shared" ref="V8:V71" si="7">IFERROR(((T8/S8)-1), " - ")</f>
        <v>-4.7169811320755262E-3</v>
      </c>
      <c r="W8" s="8"/>
      <c r="X8" s="8"/>
      <c r="Y8" s="8"/>
      <c r="Z8" s="8"/>
      <c r="AA8" s="8"/>
    </row>
    <row r="9" spans="1:27" ht="18.899999999999999" customHeight="1" x14ac:dyDescent="0.3">
      <c r="B9" s="3" t="s">
        <v>71</v>
      </c>
      <c r="C9" s="27">
        <v>105</v>
      </c>
      <c r="D9" s="21">
        <v>96</v>
      </c>
      <c r="E9" s="21">
        <v>100</v>
      </c>
      <c r="F9" s="70">
        <f t="shared" si="0"/>
        <v>-4.7619047619047672E-2</v>
      </c>
      <c r="G9" s="71">
        <f t="shared" si="1"/>
        <v>4.1666666666666741E-2</v>
      </c>
      <c r="H9" s="27">
        <v>0</v>
      </c>
      <c r="I9" s="21">
        <v>2</v>
      </c>
      <c r="J9" s="21">
        <v>1</v>
      </c>
      <c r="K9" s="70" t="str">
        <f t="shared" si="2"/>
        <v xml:space="preserve"> - </v>
      </c>
      <c r="L9" s="71">
        <f t="shared" si="3"/>
        <v>-0.5</v>
      </c>
      <c r="M9" s="27">
        <v>3</v>
      </c>
      <c r="N9" s="21">
        <v>4</v>
      </c>
      <c r="O9" s="21">
        <v>3</v>
      </c>
      <c r="P9" s="70">
        <f t="shared" si="4"/>
        <v>0</v>
      </c>
      <c r="Q9" s="71">
        <f t="shared" si="5"/>
        <v>-0.25</v>
      </c>
      <c r="R9" s="27">
        <v>146</v>
      </c>
      <c r="S9" s="21">
        <v>115</v>
      </c>
      <c r="T9" s="21">
        <v>131</v>
      </c>
      <c r="U9" s="70">
        <f t="shared" si="6"/>
        <v>-0.10273972602739723</v>
      </c>
      <c r="V9" s="70">
        <f t="shared" si="7"/>
        <v>0.13913043478260878</v>
      </c>
      <c r="W9" s="8"/>
      <c r="X9" s="8"/>
      <c r="Y9" s="8"/>
      <c r="Z9" s="8"/>
      <c r="AA9" s="8"/>
    </row>
    <row r="10" spans="1:27" ht="18.899999999999999" customHeight="1" x14ac:dyDescent="0.3">
      <c r="B10" s="3" t="s">
        <v>72</v>
      </c>
      <c r="C10" s="27">
        <v>114</v>
      </c>
      <c r="D10" s="21">
        <v>99</v>
      </c>
      <c r="E10" s="21">
        <v>133</v>
      </c>
      <c r="F10" s="70">
        <f t="shared" si="0"/>
        <v>0.16666666666666674</v>
      </c>
      <c r="G10" s="71">
        <f t="shared" si="1"/>
        <v>0.34343434343434343</v>
      </c>
      <c r="H10" s="27">
        <v>5</v>
      </c>
      <c r="I10" s="21">
        <v>2</v>
      </c>
      <c r="J10" s="21">
        <v>4</v>
      </c>
      <c r="K10" s="70">
        <f t="shared" si="2"/>
        <v>-0.19999999999999996</v>
      </c>
      <c r="L10" s="71">
        <f t="shared" si="3"/>
        <v>1</v>
      </c>
      <c r="M10" s="27">
        <v>3</v>
      </c>
      <c r="N10" s="21">
        <v>8</v>
      </c>
      <c r="O10" s="21">
        <v>9</v>
      </c>
      <c r="P10" s="70">
        <f t="shared" si="4"/>
        <v>2</v>
      </c>
      <c r="Q10" s="71">
        <f t="shared" si="5"/>
        <v>0.125</v>
      </c>
      <c r="R10" s="27">
        <v>130</v>
      </c>
      <c r="S10" s="21">
        <v>114</v>
      </c>
      <c r="T10" s="21">
        <v>154</v>
      </c>
      <c r="U10" s="70">
        <f t="shared" si="6"/>
        <v>0.18461538461538463</v>
      </c>
      <c r="V10" s="70">
        <f t="shared" si="7"/>
        <v>0.35087719298245612</v>
      </c>
      <c r="W10" s="8"/>
      <c r="X10" s="8"/>
      <c r="Y10" s="8"/>
      <c r="Z10" s="8"/>
      <c r="AA10" s="8"/>
    </row>
    <row r="11" spans="1:27" x14ac:dyDescent="0.3">
      <c r="B11" s="3" t="s">
        <v>73</v>
      </c>
      <c r="C11" s="27">
        <v>85</v>
      </c>
      <c r="D11" s="21">
        <v>57</v>
      </c>
      <c r="E11" s="21">
        <v>73</v>
      </c>
      <c r="F11" s="70">
        <f t="shared" si="0"/>
        <v>-0.14117647058823535</v>
      </c>
      <c r="G11" s="71">
        <f t="shared" si="1"/>
        <v>0.2807017543859649</v>
      </c>
      <c r="H11" s="27">
        <v>3</v>
      </c>
      <c r="I11" s="21">
        <v>0</v>
      </c>
      <c r="J11" s="21">
        <v>0</v>
      </c>
      <c r="K11" s="70">
        <f t="shared" si="2"/>
        <v>-1</v>
      </c>
      <c r="L11" s="71" t="str">
        <f t="shared" si="3"/>
        <v xml:space="preserve"> - </v>
      </c>
      <c r="M11" s="27">
        <v>5</v>
      </c>
      <c r="N11" s="21">
        <v>6</v>
      </c>
      <c r="O11" s="21">
        <v>6</v>
      </c>
      <c r="P11" s="70">
        <f t="shared" si="4"/>
        <v>0.19999999999999996</v>
      </c>
      <c r="Q11" s="71">
        <f t="shared" si="5"/>
        <v>0</v>
      </c>
      <c r="R11" s="27">
        <v>96</v>
      </c>
      <c r="S11" s="21">
        <v>65</v>
      </c>
      <c r="T11" s="21">
        <v>86</v>
      </c>
      <c r="U11" s="70">
        <f t="shared" si="6"/>
        <v>-0.10416666666666663</v>
      </c>
      <c r="V11" s="70">
        <f t="shared" si="7"/>
        <v>0.32307692307692304</v>
      </c>
    </row>
    <row r="12" spans="1:27" x14ac:dyDescent="0.3">
      <c r="B12" s="3" t="s">
        <v>24</v>
      </c>
      <c r="C12" s="27">
        <v>384</v>
      </c>
      <c r="D12" s="21">
        <v>293</v>
      </c>
      <c r="E12" s="21">
        <v>327</v>
      </c>
      <c r="F12" s="70">
        <f t="shared" si="0"/>
        <v>-0.1484375</v>
      </c>
      <c r="G12" s="71">
        <f t="shared" si="1"/>
        <v>0.11604095563139927</v>
      </c>
      <c r="H12" s="27">
        <v>1</v>
      </c>
      <c r="I12" s="21">
        <v>3</v>
      </c>
      <c r="J12" s="21">
        <v>2</v>
      </c>
      <c r="K12" s="70">
        <f t="shared" si="2"/>
        <v>1</v>
      </c>
      <c r="L12" s="71">
        <f t="shared" si="3"/>
        <v>-0.33333333333333337</v>
      </c>
      <c r="M12" s="27">
        <v>11</v>
      </c>
      <c r="N12" s="21">
        <v>15</v>
      </c>
      <c r="O12" s="21">
        <v>7</v>
      </c>
      <c r="P12" s="70">
        <f t="shared" si="4"/>
        <v>-0.36363636363636365</v>
      </c>
      <c r="Q12" s="71">
        <f t="shared" si="5"/>
        <v>-0.53333333333333333</v>
      </c>
      <c r="R12" s="27">
        <v>439</v>
      </c>
      <c r="S12" s="21">
        <v>344</v>
      </c>
      <c r="T12" s="21">
        <v>383</v>
      </c>
      <c r="U12" s="70">
        <f t="shared" si="6"/>
        <v>-0.12756264236902048</v>
      </c>
      <c r="V12" s="70">
        <f t="shared" si="7"/>
        <v>0.11337209302325579</v>
      </c>
    </row>
    <row r="13" spans="1:27" x14ac:dyDescent="0.3">
      <c r="B13" s="3" t="s">
        <v>74</v>
      </c>
      <c r="C13" s="27">
        <v>45</v>
      </c>
      <c r="D13" s="21">
        <v>51</v>
      </c>
      <c r="E13" s="21">
        <v>55</v>
      </c>
      <c r="F13" s="70">
        <f t="shared" si="0"/>
        <v>0.22222222222222232</v>
      </c>
      <c r="G13" s="71">
        <f t="shared" si="1"/>
        <v>7.8431372549019551E-2</v>
      </c>
      <c r="H13" s="27">
        <v>1</v>
      </c>
      <c r="I13" s="21">
        <v>2</v>
      </c>
      <c r="J13" s="21">
        <v>0</v>
      </c>
      <c r="K13" s="70">
        <f t="shared" si="2"/>
        <v>-1</v>
      </c>
      <c r="L13" s="71">
        <f t="shared" si="3"/>
        <v>-1</v>
      </c>
      <c r="M13" s="27">
        <v>3</v>
      </c>
      <c r="N13" s="21">
        <v>1</v>
      </c>
      <c r="O13" s="21">
        <v>4</v>
      </c>
      <c r="P13" s="70">
        <f t="shared" si="4"/>
        <v>0.33333333333333326</v>
      </c>
      <c r="Q13" s="71">
        <f t="shared" si="5"/>
        <v>3</v>
      </c>
      <c r="R13" s="27">
        <v>57</v>
      </c>
      <c r="S13" s="21">
        <v>58</v>
      </c>
      <c r="T13" s="21">
        <v>66</v>
      </c>
      <c r="U13" s="70">
        <f t="shared" si="6"/>
        <v>0.15789473684210531</v>
      </c>
      <c r="V13" s="70">
        <f t="shared" si="7"/>
        <v>0.13793103448275867</v>
      </c>
    </row>
    <row r="14" spans="1:27" x14ac:dyDescent="0.3">
      <c r="B14" s="3" t="s">
        <v>75</v>
      </c>
      <c r="C14" s="27">
        <v>111</v>
      </c>
      <c r="D14" s="21">
        <v>106</v>
      </c>
      <c r="E14" s="21">
        <v>84</v>
      </c>
      <c r="F14" s="70">
        <f t="shared" si="0"/>
        <v>-0.2432432432432432</v>
      </c>
      <c r="G14" s="71">
        <f t="shared" si="1"/>
        <v>-0.20754716981132071</v>
      </c>
      <c r="H14" s="27">
        <v>0</v>
      </c>
      <c r="I14" s="21">
        <v>1</v>
      </c>
      <c r="J14" s="21">
        <v>1</v>
      </c>
      <c r="K14" s="70" t="str">
        <f t="shared" si="2"/>
        <v xml:space="preserve"> - </v>
      </c>
      <c r="L14" s="71">
        <f t="shared" si="3"/>
        <v>0</v>
      </c>
      <c r="M14" s="27">
        <v>5</v>
      </c>
      <c r="N14" s="21">
        <v>4</v>
      </c>
      <c r="O14" s="21">
        <v>3</v>
      </c>
      <c r="P14" s="70">
        <f t="shared" si="4"/>
        <v>-0.4</v>
      </c>
      <c r="Q14" s="71">
        <f t="shared" si="5"/>
        <v>-0.25</v>
      </c>
      <c r="R14" s="27">
        <v>140</v>
      </c>
      <c r="S14" s="21">
        <v>130</v>
      </c>
      <c r="T14" s="21">
        <v>98</v>
      </c>
      <c r="U14" s="70">
        <f t="shared" si="6"/>
        <v>-0.30000000000000004</v>
      </c>
      <c r="V14" s="70">
        <f t="shared" si="7"/>
        <v>-0.24615384615384617</v>
      </c>
    </row>
    <row r="15" spans="1:27" x14ac:dyDescent="0.3">
      <c r="B15" s="3" t="s">
        <v>76</v>
      </c>
      <c r="C15" s="27">
        <v>107</v>
      </c>
      <c r="D15" s="21">
        <v>111</v>
      </c>
      <c r="E15" s="21">
        <v>118</v>
      </c>
      <c r="F15" s="70">
        <f t="shared" si="0"/>
        <v>0.10280373831775691</v>
      </c>
      <c r="G15" s="71">
        <f t="shared" si="1"/>
        <v>6.3063063063063085E-2</v>
      </c>
      <c r="H15" s="27">
        <v>1</v>
      </c>
      <c r="I15" s="21">
        <v>4</v>
      </c>
      <c r="J15" s="21">
        <v>3</v>
      </c>
      <c r="K15" s="70">
        <f t="shared" si="2"/>
        <v>2</v>
      </c>
      <c r="L15" s="71">
        <f t="shared" si="3"/>
        <v>-0.25</v>
      </c>
      <c r="M15" s="27">
        <v>12</v>
      </c>
      <c r="N15" s="21">
        <v>8</v>
      </c>
      <c r="O15" s="21">
        <v>11</v>
      </c>
      <c r="P15" s="70">
        <f t="shared" si="4"/>
        <v>-8.333333333333337E-2</v>
      </c>
      <c r="Q15" s="71">
        <f t="shared" si="5"/>
        <v>0.375</v>
      </c>
      <c r="R15" s="27">
        <v>128</v>
      </c>
      <c r="S15" s="21">
        <v>123</v>
      </c>
      <c r="T15" s="21">
        <v>130</v>
      </c>
      <c r="U15" s="70">
        <f t="shared" si="6"/>
        <v>1.5625E-2</v>
      </c>
      <c r="V15" s="70">
        <f t="shared" si="7"/>
        <v>5.6910569105691033E-2</v>
      </c>
    </row>
    <row r="16" spans="1:27" x14ac:dyDescent="0.3">
      <c r="B16" s="3" t="s">
        <v>305</v>
      </c>
      <c r="C16" s="27">
        <v>130</v>
      </c>
      <c r="D16" s="21">
        <v>114</v>
      </c>
      <c r="E16" s="21">
        <v>131</v>
      </c>
      <c r="F16" s="70">
        <f t="shared" si="0"/>
        <v>7.692307692307665E-3</v>
      </c>
      <c r="G16" s="71">
        <f t="shared" si="1"/>
        <v>0.14912280701754388</v>
      </c>
      <c r="H16" s="27">
        <v>4</v>
      </c>
      <c r="I16" s="21">
        <v>1</v>
      </c>
      <c r="J16" s="21">
        <v>0</v>
      </c>
      <c r="K16" s="70">
        <f t="shared" si="2"/>
        <v>-1</v>
      </c>
      <c r="L16" s="71">
        <f t="shared" si="3"/>
        <v>-1</v>
      </c>
      <c r="M16" s="27">
        <v>2</v>
      </c>
      <c r="N16" s="21">
        <v>5</v>
      </c>
      <c r="O16" s="21">
        <v>8</v>
      </c>
      <c r="P16" s="70">
        <f t="shared" si="4"/>
        <v>3</v>
      </c>
      <c r="Q16" s="71">
        <f t="shared" si="5"/>
        <v>0.60000000000000009</v>
      </c>
      <c r="R16" s="27">
        <v>142</v>
      </c>
      <c r="S16" s="21">
        <v>123</v>
      </c>
      <c r="T16" s="21">
        <v>151</v>
      </c>
      <c r="U16" s="70">
        <f t="shared" si="6"/>
        <v>6.3380281690140761E-2</v>
      </c>
      <c r="V16" s="70">
        <f t="shared" si="7"/>
        <v>0.22764227642276413</v>
      </c>
    </row>
    <row r="17" spans="1:22" x14ac:dyDescent="0.3">
      <c r="B17" s="3" t="s">
        <v>77</v>
      </c>
      <c r="C17" s="27">
        <v>81</v>
      </c>
      <c r="D17" s="21">
        <v>63</v>
      </c>
      <c r="E17" s="21">
        <v>74</v>
      </c>
      <c r="F17" s="70">
        <f t="shared" si="0"/>
        <v>-8.6419753086419804E-2</v>
      </c>
      <c r="G17" s="71">
        <f t="shared" si="1"/>
        <v>0.17460317460317465</v>
      </c>
      <c r="H17" s="27">
        <v>1</v>
      </c>
      <c r="I17" s="21">
        <v>2</v>
      </c>
      <c r="J17" s="21">
        <v>3</v>
      </c>
      <c r="K17" s="70">
        <f t="shared" si="2"/>
        <v>2</v>
      </c>
      <c r="L17" s="71">
        <f t="shared" si="3"/>
        <v>0.5</v>
      </c>
      <c r="M17" s="27">
        <v>1</v>
      </c>
      <c r="N17" s="21">
        <v>3</v>
      </c>
      <c r="O17" s="21">
        <v>5</v>
      </c>
      <c r="P17" s="70">
        <f t="shared" si="4"/>
        <v>4</v>
      </c>
      <c r="Q17" s="71">
        <f t="shared" si="5"/>
        <v>0.66666666666666674</v>
      </c>
      <c r="R17" s="27">
        <v>103</v>
      </c>
      <c r="S17" s="21">
        <v>70</v>
      </c>
      <c r="T17" s="21">
        <v>122</v>
      </c>
      <c r="U17" s="70">
        <f t="shared" si="6"/>
        <v>0.18446601941747565</v>
      </c>
      <c r="V17" s="70">
        <f t="shared" si="7"/>
        <v>0.74285714285714288</v>
      </c>
    </row>
    <row r="18" spans="1:22" x14ac:dyDescent="0.3">
      <c r="B18" s="3" t="s">
        <v>78</v>
      </c>
      <c r="C18" s="27">
        <v>65</v>
      </c>
      <c r="D18" s="21">
        <v>53</v>
      </c>
      <c r="E18" s="21">
        <v>40</v>
      </c>
      <c r="F18" s="70">
        <f t="shared" si="0"/>
        <v>-0.38461538461538458</v>
      </c>
      <c r="G18" s="71">
        <f t="shared" si="1"/>
        <v>-0.24528301886792447</v>
      </c>
      <c r="H18" s="27">
        <v>1</v>
      </c>
      <c r="I18" s="21">
        <v>0</v>
      </c>
      <c r="J18" s="21">
        <v>1</v>
      </c>
      <c r="K18" s="70">
        <f t="shared" si="2"/>
        <v>0</v>
      </c>
      <c r="L18" s="71" t="str">
        <f t="shared" si="3"/>
        <v xml:space="preserve"> - </v>
      </c>
      <c r="M18" s="27">
        <v>8</v>
      </c>
      <c r="N18" s="21">
        <v>0</v>
      </c>
      <c r="O18" s="21">
        <v>2</v>
      </c>
      <c r="P18" s="70">
        <f t="shared" si="4"/>
        <v>-0.75</v>
      </c>
      <c r="Q18" s="71" t="str">
        <f t="shared" si="5"/>
        <v xml:space="preserve"> - </v>
      </c>
      <c r="R18" s="27">
        <v>67</v>
      </c>
      <c r="S18" s="21">
        <v>58</v>
      </c>
      <c r="T18" s="21">
        <v>52</v>
      </c>
      <c r="U18" s="70">
        <f t="shared" si="6"/>
        <v>-0.22388059701492535</v>
      </c>
      <c r="V18" s="70">
        <f t="shared" si="7"/>
        <v>-0.10344827586206895</v>
      </c>
    </row>
    <row r="19" spans="1:22" x14ac:dyDescent="0.3">
      <c r="B19" s="3" t="s">
        <v>322</v>
      </c>
      <c r="C19" s="27">
        <v>263</v>
      </c>
      <c r="D19" s="21">
        <v>186</v>
      </c>
      <c r="E19" s="21">
        <v>207</v>
      </c>
      <c r="F19" s="70">
        <f t="shared" si="0"/>
        <v>-0.21292775665399244</v>
      </c>
      <c r="G19" s="71">
        <f t="shared" si="1"/>
        <v>0.11290322580645151</v>
      </c>
      <c r="H19" s="27">
        <v>3</v>
      </c>
      <c r="I19" s="21">
        <v>6</v>
      </c>
      <c r="J19" s="21">
        <v>1</v>
      </c>
      <c r="K19" s="70">
        <f t="shared" si="2"/>
        <v>-0.66666666666666674</v>
      </c>
      <c r="L19" s="71">
        <f t="shared" si="3"/>
        <v>-0.83333333333333337</v>
      </c>
      <c r="M19" s="27">
        <v>11</v>
      </c>
      <c r="N19" s="21">
        <v>15</v>
      </c>
      <c r="O19" s="21">
        <v>16</v>
      </c>
      <c r="P19" s="70">
        <f t="shared" si="4"/>
        <v>0.45454545454545459</v>
      </c>
      <c r="Q19" s="71">
        <f t="shared" si="5"/>
        <v>6.6666666666666652E-2</v>
      </c>
      <c r="R19" s="27">
        <v>308</v>
      </c>
      <c r="S19" s="21">
        <v>209</v>
      </c>
      <c r="T19" s="21">
        <v>249</v>
      </c>
      <c r="U19" s="70">
        <f t="shared" si="6"/>
        <v>-0.19155844155844159</v>
      </c>
      <c r="V19" s="70">
        <f t="shared" si="7"/>
        <v>0.19138755980861255</v>
      </c>
    </row>
    <row r="20" spans="1:22" x14ac:dyDescent="0.3">
      <c r="B20" s="3" t="s">
        <v>79</v>
      </c>
      <c r="C20" s="27">
        <v>115</v>
      </c>
      <c r="D20" s="21">
        <v>92</v>
      </c>
      <c r="E20" s="21">
        <v>84</v>
      </c>
      <c r="F20" s="70">
        <f t="shared" si="0"/>
        <v>-0.26956521739130435</v>
      </c>
      <c r="G20" s="71">
        <f t="shared" si="1"/>
        <v>-8.6956521739130488E-2</v>
      </c>
      <c r="H20" s="27">
        <v>4</v>
      </c>
      <c r="I20" s="21">
        <v>4</v>
      </c>
      <c r="J20" s="21">
        <v>0</v>
      </c>
      <c r="K20" s="70">
        <f t="shared" si="2"/>
        <v>-1</v>
      </c>
      <c r="L20" s="71">
        <f t="shared" si="3"/>
        <v>-1</v>
      </c>
      <c r="M20" s="27">
        <v>4</v>
      </c>
      <c r="N20" s="21">
        <v>3</v>
      </c>
      <c r="O20" s="21">
        <v>4</v>
      </c>
      <c r="P20" s="70">
        <f t="shared" si="4"/>
        <v>0</v>
      </c>
      <c r="Q20" s="71">
        <f t="shared" si="5"/>
        <v>0.33333333333333326</v>
      </c>
      <c r="R20" s="27">
        <v>144</v>
      </c>
      <c r="S20" s="21">
        <v>107</v>
      </c>
      <c r="T20" s="21">
        <v>90</v>
      </c>
      <c r="U20" s="70">
        <f t="shared" si="6"/>
        <v>-0.375</v>
      </c>
      <c r="V20" s="70">
        <f t="shared" si="7"/>
        <v>-0.15887850467289721</v>
      </c>
    </row>
    <row r="21" spans="1:22" x14ac:dyDescent="0.3">
      <c r="B21" s="3" t="s">
        <v>80</v>
      </c>
      <c r="C21" s="27">
        <v>241</v>
      </c>
      <c r="D21" s="21">
        <v>201</v>
      </c>
      <c r="E21" s="21">
        <v>222</v>
      </c>
      <c r="F21" s="70">
        <f t="shared" si="0"/>
        <v>-7.8838174273858974E-2</v>
      </c>
      <c r="G21" s="71">
        <f t="shared" si="1"/>
        <v>0.10447761194029859</v>
      </c>
      <c r="H21" s="27">
        <v>5</v>
      </c>
      <c r="I21" s="21">
        <v>1</v>
      </c>
      <c r="J21" s="21">
        <v>2</v>
      </c>
      <c r="K21" s="70">
        <f t="shared" si="2"/>
        <v>-0.6</v>
      </c>
      <c r="L21" s="71">
        <f t="shared" si="3"/>
        <v>1</v>
      </c>
      <c r="M21" s="27">
        <v>13</v>
      </c>
      <c r="N21" s="21">
        <v>15</v>
      </c>
      <c r="O21" s="21">
        <v>11</v>
      </c>
      <c r="P21" s="70">
        <f t="shared" si="4"/>
        <v>-0.15384615384615385</v>
      </c>
      <c r="Q21" s="71">
        <f t="shared" si="5"/>
        <v>-0.26666666666666672</v>
      </c>
      <c r="R21" s="27">
        <v>307</v>
      </c>
      <c r="S21" s="21">
        <v>239</v>
      </c>
      <c r="T21" s="21">
        <v>264</v>
      </c>
      <c r="U21" s="70">
        <f t="shared" si="6"/>
        <v>-0.14006514657980451</v>
      </c>
      <c r="V21" s="70">
        <f t="shared" si="7"/>
        <v>0.10460251046025104</v>
      </c>
    </row>
    <row r="22" spans="1:22" x14ac:dyDescent="0.3">
      <c r="B22" s="3" t="s">
        <v>81</v>
      </c>
      <c r="C22" s="27">
        <v>523</v>
      </c>
      <c r="D22" s="21">
        <v>463</v>
      </c>
      <c r="E22" s="21">
        <v>519</v>
      </c>
      <c r="F22" s="70">
        <f t="shared" si="0"/>
        <v>-7.6481835564053968E-3</v>
      </c>
      <c r="G22" s="71">
        <f t="shared" si="1"/>
        <v>0.12095032397408212</v>
      </c>
      <c r="H22" s="27">
        <v>5</v>
      </c>
      <c r="I22" s="21">
        <v>13</v>
      </c>
      <c r="J22" s="21">
        <v>11</v>
      </c>
      <c r="K22" s="70">
        <f t="shared" si="2"/>
        <v>1.2000000000000002</v>
      </c>
      <c r="L22" s="71">
        <f t="shared" si="3"/>
        <v>-0.15384615384615385</v>
      </c>
      <c r="M22" s="27">
        <v>26</v>
      </c>
      <c r="N22" s="21">
        <v>42</v>
      </c>
      <c r="O22" s="21">
        <v>47</v>
      </c>
      <c r="P22" s="70">
        <f t="shared" si="4"/>
        <v>0.80769230769230771</v>
      </c>
      <c r="Q22" s="71">
        <f t="shared" si="5"/>
        <v>0.11904761904761907</v>
      </c>
      <c r="R22" s="27">
        <v>641</v>
      </c>
      <c r="S22" s="21">
        <v>518</v>
      </c>
      <c r="T22" s="21">
        <v>621</v>
      </c>
      <c r="U22" s="70">
        <f t="shared" si="6"/>
        <v>-3.120124804992197E-2</v>
      </c>
      <c r="V22" s="70">
        <f t="shared" si="7"/>
        <v>0.19884169884169878</v>
      </c>
    </row>
    <row r="23" spans="1:22" x14ac:dyDescent="0.3">
      <c r="B23" s="3" t="s">
        <v>336</v>
      </c>
      <c r="C23" s="27">
        <v>83</v>
      </c>
      <c r="D23" s="21">
        <v>72</v>
      </c>
      <c r="E23" s="21">
        <v>84</v>
      </c>
      <c r="F23" s="70">
        <f t="shared" si="0"/>
        <v>1.2048192771084265E-2</v>
      </c>
      <c r="G23" s="71">
        <f t="shared" si="1"/>
        <v>0.16666666666666674</v>
      </c>
      <c r="H23" s="27">
        <v>2</v>
      </c>
      <c r="I23" s="21">
        <v>0</v>
      </c>
      <c r="J23" s="21">
        <v>0</v>
      </c>
      <c r="K23" s="70">
        <f t="shared" si="2"/>
        <v>-1</v>
      </c>
      <c r="L23" s="71" t="str">
        <f t="shared" si="3"/>
        <v xml:space="preserve"> - </v>
      </c>
      <c r="M23" s="27">
        <v>8</v>
      </c>
      <c r="N23" s="21">
        <v>4</v>
      </c>
      <c r="O23" s="21">
        <v>6</v>
      </c>
      <c r="P23" s="70">
        <f t="shared" si="4"/>
        <v>-0.25</v>
      </c>
      <c r="Q23" s="71">
        <f t="shared" si="5"/>
        <v>0.5</v>
      </c>
      <c r="R23" s="27">
        <v>89</v>
      </c>
      <c r="S23" s="21">
        <v>83</v>
      </c>
      <c r="T23" s="21">
        <v>95</v>
      </c>
      <c r="U23" s="70">
        <f t="shared" si="6"/>
        <v>6.7415730337078594E-2</v>
      </c>
      <c r="V23" s="70">
        <f t="shared" si="7"/>
        <v>0.14457831325301207</v>
      </c>
    </row>
    <row r="24" spans="1:22" x14ac:dyDescent="0.3">
      <c r="B24" s="3" t="s">
        <v>82</v>
      </c>
      <c r="C24" s="27">
        <v>36</v>
      </c>
      <c r="D24" s="21">
        <v>42</v>
      </c>
      <c r="E24" s="21">
        <v>42</v>
      </c>
      <c r="F24" s="70">
        <f t="shared" si="0"/>
        <v>0.16666666666666674</v>
      </c>
      <c r="G24" s="71">
        <f t="shared" si="1"/>
        <v>0</v>
      </c>
      <c r="H24" s="27">
        <v>0</v>
      </c>
      <c r="I24" s="21">
        <v>1</v>
      </c>
      <c r="J24" s="21">
        <v>0</v>
      </c>
      <c r="K24" s="70" t="str">
        <f t="shared" si="2"/>
        <v xml:space="preserve"> - </v>
      </c>
      <c r="L24" s="71">
        <f t="shared" si="3"/>
        <v>-1</v>
      </c>
      <c r="M24" s="27">
        <v>4</v>
      </c>
      <c r="N24" s="21">
        <v>1</v>
      </c>
      <c r="O24" s="21">
        <v>3</v>
      </c>
      <c r="P24" s="70">
        <f t="shared" si="4"/>
        <v>-0.25</v>
      </c>
      <c r="Q24" s="71">
        <f t="shared" si="5"/>
        <v>2</v>
      </c>
      <c r="R24" s="27">
        <v>41</v>
      </c>
      <c r="S24" s="21">
        <v>44</v>
      </c>
      <c r="T24" s="21">
        <v>43</v>
      </c>
      <c r="U24" s="70">
        <f t="shared" si="6"/>
        <v>4.8780487804878092E-2</v>
      </c>
      <c r="V24" s="70">
        <f t="shared" si="7"/>
        <v>-2.2727272727272707E-2</v>
      </c>
    </row>
    <row r="25" spans="1:22" x14ac:dyDescent="0.3">
      <c r="B25" s="3" t="s">
        <v>83</v>
      </c>
      <c r="C25" s="27">
        <v>96</v>
      </c>
      <c r="D25" s="21">
        <v>74</v>
      </c>
      <c r="E25" s="21">
        <v>109</v>
      </c>
      <c r="F25" s="70">
        <f t="shared" si="0"/>
        <v>0.13541666666666674</v>
      </c>
      <c r="G25" s="71">
        <f t="shared" si="1"/>
        <v>0.47297297297297303</v>
      </c>
      <c r="H25" s="27">
        <v>2</v>
      </c>
      <c r="I25" s="21">
        <v>0</v>
      </c>
      <c r="J25" s="21">
        <v>2</v>
      </c>
      <c r="K25" s="70">
        <f t="shared" si="2"/>
        <v>0</v>
      </c>
      <c r="L25" s="71" t="str">
        <f t="shared" si="3"/>
        <v xml:space="preserve"> - </v>
      </c>
      <c r="M25" s="27">
        <v>0</v>
      </c>
      <c r="N25" s="21">
        <v>1</v>
      </c>
      <c r="O25" s="21">
        <v>6</v>
      </c>
      <c r="P25" s="70" t="str">
        <f t="shared" si="4"/>
        <v xml:space="preserve"> - </v>
      </c>
      <c r="Q25" s="71">
        <f t="shared" si="5"/>
        <v>5</v>
      </c>
      <c r="R25" s="27">
        <v>110</v>
      </c>
      <c r="S25" s="21">
        <v>90</v>
      </c>
      <c r="T25" s="21">
        <v>123</v>
      </c>
      <c r="U25" s="70">
        <f t="shared" si="6"/>
        <v>0.11818181818181817</v>
      </c>
      <c r="V25" s="70">
        <f t="shared" si="7"/>
        <v>0.3666666666666667</v>
      </c>
    </row>
    <row r="26" spans="1:22" x14ac:dyDescent="0.3">
      <c r="B26" s="3" t="s">
        <v>84</v>
      </c>
      <c r="C26" s="27">
        <v>48</v>
      </c>
      <c r="D26" s="21">
        <v>55</v>
      </c>
      <c r="E26" s="21">
        <v>65</v>
      </c>
      <c r="F26" s="70">
        <f t="shared" si="0"/>
        <v>0.35416666666666674</v>
      </c>
      <c r="G26" s="71">
        <f t="shared" si="1"/>
        <v>0.18181818181818188</v>
      </c>
      <c r="H26" s="27">
        <v>2</v>
      </c>
      <c r="I26" s="21">
        <v>0</v>
      </c>
      <c r="J26" s="21">
        <v>5</v>
      </c>
      <c r="K26" s="70">
        <f t="shared" si="2"/>
        <v>1.5</v>
      </c>
      <c r="L26" s="71" t="str">
        <f t="shared" si="3"/>
        <v xml:space="preserve"> - </v>
      </c>
      <c r="M26" s="27">
        <v>0</v>
      </c>
      <c r="N26" s="21">
        <v>3</v>
      </c>
      <c r="O26" s="21">
        <v>5</v>
      </c>
      <c r="P26" s="70" t="str">
        <f t="shared" si="4"/>
        <v xml:space="preserve"> - </v>
      </c>
      <c r="Q26" s="71">
        <f t="shared" si="5"/>
        <v>0.66666666666666674</v>
      </c>
      <c r="R26" s="27">
        <v>59</v>
      </c>
      <c r="S26" s="21">
        <v>60</v>
      </c>
      <c r="T26" s="21">
        <v>58</v>
      </c>
      <c r="U26" s="70">
        <f t="shared" si="6"/>
        <v>-1.6949152542372836E-2</v>
      </c>
      <c r="V26" s="70">
        <f t="shared" si="7"/>
        <v>-3.3333333333333326E-2</v>
      </c>
    </row>
    <row r="27" spans="1:22" x14ac:dyDescent="0.3">
      <c r="A27" s="250" t="s">
        <v>25</v>
      </c>
      <c r="B27" s="251"/>
      <c r="C27" s="68">
        <v>468</v>
      </c>
      <c r="D27" s="69">
        <v>393</v>
      </c>
      <c r="E27" s="69">
        <v>455</v>
      </c>
      <c r="F27" s="70">
        <f t="shared" si="0"/>
        <v>-2.777777777777779E-2</v>
      </c>
      <c r="G27" s="71">
        <f t="shared" si="1"/>
        <v>0.15776081424936383</v>
      </c>
      <c r="H27" s="68">
        <v>37</v>
      </c>
      <c r="I27" s="69">
        <v>19</v>
      </c>
      <c r="J27" s="69">
        <v>22</v>
      </c>
      <c r="K27" s="70">
        <f t="shared" si="2"/>
        <v>-0.40540540540540537</v>
      </c>
      <c r="L27" s="71">
        <f t="shared" si="3"/>
        <v>0.15789473684210531</v>
      </c>
      <c r="M27" s="68">
        <v>68</v>
      </c>
      <c r="N27" s="69">
        <v>78</v>
      </c>
      <c r="O27" s="69">
        <v>63</v>
      </c>
      <c r="P27" s="70">
        <f t="shared" si="4"/>
        <v>-7.3529411764705843E-2</v>
      </c>
      <c r="Q27" s="71">
        <f t="shared" si="5"/>
        <v>-0.19230769230769229</v>
      </c>
      <c r="R27" s="68">
        <v>566</v>
      </c>
      <c r="S27" s="69">
        <v>451</v>
      </c>
      <c r="T27" s="69">
        <v>527</v>
      </c>
      <c r="U27" s="70">
        <f t="shared" si="6"/>
        <v>-6.8904593639576017E-2</v>
      </c>
      <c r="V27" s="70">
        <f t="shared" si="7"/>
        <v>0.16851441241685139</v>
      </c>
    </row>
    <row r="28" spans="1:22" x14ac:dyDescent="0.3">
      <c r="B28" s="3" t="s">
        <v>85</v>
      </c>
      <c r="C28" s="27">
        <v>41</v>
      </c>
      <c r="D28" s="21">
        <v>28</v>
      </c>
      <c r="E28" s="21">
        <v>26</v>
      </c>
      <c r="F28" s="70">
        <f t="shared" si="0"/>
        <v>-0.36585365853658536</v>
      </c>
      <c r="G28" s="71">
        <f t="shared" si="1"/>
        <v>-7.1428571428571397E-2</v>
      </c>
      <c r="H28" s="27">
        <v>5</v>
      </c>
      <c r="I28" s="21">
        <v>1</v>
      </c>
      <c r="J28" s="21">
        <v>2</v>
      </c>
      <c r="K28" s="70">
        <f t="shared" si="2"/>
        <v>-0.6</v>
      </c>
      <c r="L28" s="71">
        <f t="shared" si="3"/>
        <v>1</v>
      </c>
      <c r="M28" s="27">
        <v>8</v>
      </c>
      <c r="N28" s="21">
        <v>8</v>
      </c>
      <c r="O28" s="21">
        <v>5</v>
      </c>
      <c r="P28" s="70">
        <f t="shared" si="4"/>
        <v>-0.375</v>
      </c>
      <c r="Q28" s="71">
        <f t="shared" si="5"/>
        <v>-0.375</v>
      </c>
      <c r="R28" s="27">
        <v>51</v>
      </c>
      <c r="S28" s="21">
        <v>25</v>
      </c>
      <c r="T28" s="21">
        <v>24</v>
      </c>
      <c r="U28" s="70">
        <f t="shared" si="6"/>
        <v>-0.52941176470588236</v>
      </c>
      <c r="V28" s="70">
        <f t="shared" si="7"/>
        <v>-4.0000000000000036E-2</v>
      </c>
    </row>
    <row r="29" spans="1:22" x14ac:dyDescent="0.3">
      <c r="B29" s="3" t="s">
        <v>286</v>
      </c>
      <c r="C29" s="27">
        <v>15</v>
      </c>
      <c r="D29" s="21">
        <v>15</v>
      </c>
      <c r="E29" s="21">
        <v>26</v>
      </c>
      <c r="F29" s="70">
        <f t="shared" si="0"/>
        <v>0.73333333333333339</v>
      </c>
      <c r="G29" s="71">
        <f t="shared" si="1"/>
        <v>0.73333333333333339</v>
      </c>
      <c r="H29" s="27">
        <v>1</v>
      </c>
      <c r="I29" s="21">
        <v>1</v>
      </c>
      <c r="J29" s="21">
        <v>0</v>
      </c>
      <c r="K29" s="70">
        <f t="shared" si="2"/>
        <v>-1</v>
      </c>
      <c r="L29" s="71">
        <f t="shared" si="3"/>
        <v>-1</v>
      </c>
      <c r="M29" s="27">
        <v>2</v>
      </c>
      <c r="N29" s="21">
        <v>2</v>
      </c>
      <c r="O29" s="21">
        <v>4</v>
      </c>
      <c r="P29" s="70">
        <f t="shared" si="4"/>
        <v>1</v>
      </c>
      <c r="Q29" s="71">
        <f t="shared" si="5"/>
        <v>1</v>
      </c>
      <c r="R29" s="27">
        <v>23</v>
      </c>
      <c r="S29" s="21">
        <v>19</v>
      </c>
      <c r="T29" s="21">
        <v>27</v>
      </c>
      <c r="U29" s="70">
        <f t="shared" si="6"/>
        <v>0.17391304347826098</v>
      </c>
      <c r="V29" s="70">
        <f t="shared" si="7"/>
        <v>0.42105263157894735</v>
      </c>
    </row>
    <row r="30" spans="1:22" x14ac:dyDescent="0.3">
      <c r="B30" s="3" t="s">
        <v>86</v>
      </c>
      <c r="C30" s="27">
        <v>7</v>
      </c>
      <c r="D30" s="21">
        <v>7</v>
      </c>
      <c r="E30" s="21">
        <v>5</v>
      </c>
      <c r="F30" s="70">
        <f t="shared" si="0"/>
        <v>-0.2857142857142857</v>
      </c>
      <c r="G30" s="71">
        <f t="shared" si="1"/>
        <v>-0.2857142857142857</v>
      </c>
      <c r="H30" s="27">
        <v>0</v>
      </c>
      <c r="I30" s="21">
        <v>1</v>
      </c>
      <c r="J30" s="21">
        <v>0</v>
      </c>
      <c r="K30" s="70" t="str">
        <f t="shared" si="2"/>
        <v xml:space="preserve"> - </v>
      </c>
      <c r="L30" s="71">
        <f t="shared" si="3"/>
        <v>-1</v>
      </c>
      <c r="M30" s="27">
        <v>0</v>
      </c>
      <c r="N30" s="21">
        <v>0</v>
      </c>
      <c r="O30" s="21">
        <v>0</v>
      </c>
      <c r="P30" s="70" t="str">
        <f t="shared" si="4"/>
        <v xml:space="preserve"> - </v>
      </c>
      <c r="Q30" s="71" t="str">
        <f t="shared" si="5"/>
        <v xml:space="preserve"> - </v>
      </c>
      <c r="R30" s="27">
        <v>8</v>
      </c>
      <c r="S30" s="21">
        <v>8</v>
      </c>
      <c r="T30" s="21">
        <v>7</v>
      </c>
      <c r="U30" s="70">
        <f t="shared" si="6"/>
        <v>-0.125</v>
      </c>
      <c r="V30" s="70">
        <f t="shared" si="7"/>
        <v>-0.125</v>
      </c>
    </row>
    <row r="31" spans="1:22" x14ac:dyDescent="0.3">
      <c r="B31" s="3" t="s">
        <v>87</v>
      </c>
      <c r="C31" s="27">
        <v>3</v>
      </c>
      <c r="D31" s="21">
        <v>2</v>
      </c>
      <c r="E31" s="73" t="s">
        <v>88</v>
      </c>
      <c r="F31" s="70" t="str">
        <f t="shared" si="0"/>
        <v xml:space="preserve"> - </v>
      </c>
      <c r="G31" s="71" t="str">
        <f t="shared" si="1"/>
        <v xml:space="preserve"> - </v>
      </c>
      <c r="H31" s="27">
        <v>0</v>
      </c>
      <c r="I31" s="21">
        <v>0</v>
      </c>
      <c r="J31" s="73" t="s">
        <v>88</v>
      </c>
      <c r="K31" s="70" t="str">
        <f t="shared" si="2"/>
        <v xml:space="preserve"> - </v>
      </c>
      <c r="L31" s="71" t="str">
        <f t="shared" si="3"/>
        <v xml:space="preserve"> - </v>
      </c>
      <c r="M31" s="27">
        <v>1</v>
      </c>
      <c r="N31" s="21">
        <v>0</v>
      </c>
      <c r="O31" s="73" t="s">
        <v>88</v>
      </c>
      <c r="P31" s="70" t="str">
        <f t="shared" si="4"/>
        <v xml:space="preserve"> - </v>
      </c>
      <c r="Q31" s="71" t="str">
        <f t="shared" si="5"/>
        <v xml:space="preserve"> - </v>
      </c>
      <c r="R31" s="27">
        <v>7</v>
      </c>
      <c r="S31" s="21">
        <v>2</v>
      </c>
      <c r="T31" s="73" t="s">
        <v>88</v>
      </c>
      <c r="U31" s="70" t="str">
        <f t="shared" si="6"/>
        <v xml:space="preserve"> - </v>
      </c>
      <c r="V31" s="70" t="str">
        <f t="shared" si="7"/>
        <v xml:space="preserve"> - </v>
      </c>
    </row>
    <row r="32" spans="1:22" x14ac:dyDescent="0.3">
      <c r="B32" s="3" t="s">
        <v>25</v>
      </c>
      <c r="C32" s="27">
        <v>85</v>
      </c>
      <c r="D32" s="21">
        <v>94</v>
      </c>
      <c r="E32" s="21">
        <v>112</v>
      </c>
      <c r="F32" s="70">
        <f t="shared" si="0"/>
        <v>0.31764705882352939</v>
      </c>
      <c r="G32" s="71">
        <f t="shared" si="1"/>
        <v>0.1914893617021276</v>
      </c>
      <c r="H32" s="27">
        <v>3</v>
      </c>
      <c r="I32" s="21">
        <v>4</v>
      </c>
      <c r="J32" s="21">
        <v>9</v>
      </c>
      <c r="K32" s="70">
        <f t="shared" si="2"/>
        <v>2</v>
      </c>
      <c r="L32" s="71">
        <f t="shared" si="3"/>
        <v>1.25</v>
      </c>
      <c r="M32" s="27">
        <v>14</v>
      </c>
      <c r="N32" s="21">
        <v>18</v>
      </c>
      <c r="O32" s="21">
        <v>16</v>
      </c>
      <c r="P32" s="70">
        <f t="shared" si="4"/>
        <v>0.14285714285714279</v>
      </c>
      <c r="Q32" s="71">
        <f t="shared" si="5"/>
        <v>-0.11111111111111116</v>
      </c>
      <c r="R32" s="27">
        <v>99</v>
      </c>
      <c r="S32" s="21">
        <v>109</v>
      </c>
      <c r="T32" s="21">
        <v>116</v>
      </c>
      <c r="U32" s="70">
        <f t="shared" si="6"/>
        <v>0.17171717171717171</v>
      </c>
      <c r="V32" s="70">
        <f t="shared" si="7"/>
        <v>6.4220183486238591E-2</v>
      </c>
    </row>
    <row r="33" spans="1:22" x14ac:dyDescent="0.3">
      <c r="B33" s="3" t="s">
        <v>89</v>
      </c>
      <c r="C33" s="27">
        <v>19</v>
      </c>
      <c r="D33" s="21">
        <v>16</v>
      </c>
      <c r="E33" s="21">
        <v>20</v>
      </c>
      <c r="F33" s="70">
        <f t="shared" si="0"/>
        <v>5.2631578947368363E-2</v>
      </c>
      <c r="G33" s="71">
        <f t="shared" si="1"/>
        <v>0.25</v>
      </c>
      <c r="H33" s="27">
        <v>1</v>
      </c>
      <c r="I33" s="21">
        <v>1</v>
      </c>
      <c r="J33" s="21">
        <v>1</v>
      </c>
      <c r="K33" s="70">
        <f t="shared" si="2"/>
        <v>0</v>
      </c>
      <c r="L33" s="71">
        <f t="shared" si="3"/>
        <v>0</v>
      </c>
      <c r="M33" s="27">
        <v>4</v>
      </c>
      <c r="N33" s="21">
        <v>7</v>
      </c>
      <c r="O33" s="21">
        <v>2</v>
      </c>
      <c r="P33" s="70">
        <f t="shared" si="4"/>
        <v>-0.5</v>
      </c>
      <c r="Q33" s="71">
        <f t="shared" si="5"/>
        <v>-0.7142857142857143</v>
      </c>
      <c r="R33" s="27">
        <v>27</v>
      </c>
      <c r="S33" s="21">
        <v>13</v>
      </c>
      <c r="T33" s="21">
        <v>21</v>
      </c>
      <c r="U33" s="70">
        <f t="shared" si="6"/>
        <v>-0.22222222222222221</v>
      </c>
      <c r="V33" s="70">
        <f t="shared" si="7"/>
        <v>0.61538461538461542</v>
      </c>
    </row>
    <row r="34" spans="1:22" x14ac:dyDescent="0.3">
      <c r="B34" s="3" t="s">
        <v>90</v>
      </c>
      <c r="C34" s="27">
        <v>12</v>
      </c>
      <c r="D34" s="21">
        <v>6</v>
      </c>
      <c r="E34" s="21">
        <v>8</v>
      </c>
      <c r="F34" s="70">
        <f t="shared" si="0"/>
        <v>-0.33333333333333337</v>
      </c>
      <c r="G34" s="71">
        <f t="shared" si="1"/>
        <v>0.33333333333333326</v>
      </c>
      <c r="H34" s="27">
        <v>0</v>
      </c>
      <c r="I34" s="21">
        <v>1</v>
      </c>
      <c r="J34" s="21">
        <v>0</v>
      </c>
      <c r="K34" s="70" t="str">
        <f t="shared" si="2"/>
        <v xml:space="preserve"> - </v>
      </c>
      <c r="L34" s="71">
        <f t="shared" si="3"/>
        <v>-1</v>
      </c>
      <c r="M34" s="27">
        <v>3</v>
      </c>
      <c r="N34" s="21">
        <v>2</v>
      </c>
      <c r="O34" s="21">
        <v>3</v>
      </c>
      <c r="P34" s="70">
        <f t="shared" si="4"/>
        <v>0</v>
      </c>
      <c r="Q34" s="71">
        <f t="shared" si="5"/>
        <v>0.5</v>
      </c>
      <c r="R34" s="27">
        <v>17</v>
      </c>
      <c r="S34" s="21">
        <v>4</v>
      </c>
      <c r="T34" s="21">
        <v>7</v>
      </c>
      <c r="U34" s="70">
        <f t="shared" si="6"/>
        <v>-0.58823529411764708</v>
      </c>
      <c r="V34" s="70">
        <f t="shared" si="7"/>
        <v>0.75</v>
      </c>
    </row>
    <row r="35" spans="1:22" x14ac:dyDescent="0.3">
      <c r="B35" s="3" t="s">
        <v>91</v>
      </c>
      <c r="C35" s="27">
        <v>34</v>
      </c>
      <c r="D35" s="21">
        <v>33</v>
      </c>
      <c r="E35" s="21">
        <v>34</v>
      </c>
      <c r="F35" s="70">
        <f t="shared" si="0"/>
        <v>0</v>
      </c>
      <c r="G35" s="71">
        <f t="shared" si="1"/>
        <v>3.0303030303030276E-2</v>
      </c>
      <c r="H35" s="27">
        <v>1</v>
      </c>
      <c r="I35" s="21">
        <v>3</v>
      </c>
      <c r="J35" s="21">
        <v>1</v>
      </c>
      <c r="K35" s="70">
        <f t="shared" si="2"/>
        <v>0</v>
      </c>
      <c r="L35" s="71">
        <f t="shared" si="3"/>
        <v>-0.66666666666666674</v>
      </c>
      <c r="M35" s="27">
        <v>3</v>
      </c>
      <c r="N35" s="21">
        <v>10</v>
      </c>
      <c r="O35" s="21">
        <v>7</v>
      </c>
      <c r="P35" s="70">
        <f t="shared" si="4"/>
        <v>1.3333333333333335</v>
      </c>
      <c r="Q35" s="71">
        <f t="shared" si="5"/>
        <v>-0.30000000000000004</v>
      </c>
      <c r="R35" s="27">
        <v>40</v>
      </c>
      <c r="S35" s="21">
        <v>37</v>
      </c>
      <c r="T35" s="21">
        <v>48</v>
      </c>
      <c r="U35" s="70">
        <f t="shared" si="6"/>
        <v>0.19999999999999996</v>
      </c>
      <c r="V35" s="70">
        <f t="shared" si="7"/>
        <v>0.29729729729729737</v>
      </c>
    </row>
    <row r="36" spans="1:22" x14ac:dyDescent="0.3">
      <c r="B36" s="3" t="s">
        <v>313</v>
      </c>
      <c r="C36" s="27">
        <v>39</v>
      </c>
      <c r="D36" s="21">
        <v>27</v>
      </c>
      <c r="E36" s="21">
        <v>22</v>
      </c>
      <c r="F36" s="70">
        <f t="shared" si="0"/>
        <v>-0.4358974358974359</v>
      </c>
      <c r="G36" s="71">
        <f t="shared" si="1"/>
        <v>-0.18518518518518523</v>
      </c>
      <c r="H36" s="27">
        <v>2</v>
      </c>
      <c r="I36" s="21">
        <v>1</v>
      </c>
      <c r="J36" s="21">
        <v>1</v>
      </c>
      <c r="K36" s="70">
        <f t="shared" si="2"/>
        <v>-0.5</v>
      </c>
      <c r="L36" s="71">
        <f t="shared" si="3"/>
        <v>0</v>
      </c>
      <c r="M36" s="27">
        <v>3</v>
      </c>
      <c r="N36" s="21">
        <v>4</v>
      </c>
      <c r="O36" s="21">
        <v>0</v>
      </c>
      <c r="P36" s="70">
        <f t="shared" si="4"/>
        <v>-1</v>
      </c>
      <c r="Q36" s="71">
        <f t="shared" si="5"/>
        <v>-1</v>
      </c>
      <c r="R36" s="27">
        <v>54</v>
      </c>
      <c r="S36" s="21">
        <v>34</v>
      </c>
      <c r="T36" s="21">
        <v>29</v>
      </c>
      <c r="U36" s="70">
        <f t="shared" si="6"/>
        <v>-0.46296296296296291</v>
      </c>
      <c r="V36" s="70">
        <f t="shared" si="7"/>
        <v>-0.1470588235294118</v>
      </c>
    </row>
    <row r="37" spans="1:22" x14ac:dyDescent="0.3">
      <c r="B37" s="3" t="s">
        <v>92</v>
      </c>
      <c r="C37" s="27">
        <v>22</v>
      </c>
      <c r="D37" s="21">
        <v>25</v>
      </c>
      <c r="E37" s="21">
        <v>18</v>
      </c>
      <c r="F37" s="70">
        <f t="shared" si="0"/>
        <v>-0.18181818181818177</v>
      </c>
      <c r="G37" s="71">
        <f t="shared" si="1"/>
        <v>-0.28000000000000003</v>
      </c>
      <c r="H37" s="27">
        <v>2</v>
      </c>
      <c r="I37" s="21">
        <v>0</v>
      </c>
      <c r="J37" s="21">
        <v>0</v>
      </c>
      <c r="K37" s="70">
        <f t="shared" si="2"/>
        <v>-1</v>
      </c>
      <c r="L37" s="71" t="str">
        <f t="shared" si="3"/>
        <v xml:space="preserve"> - </v>
      </c>
      <c r="M37" s="27">
        <v>5</v>
      </c>
      <c r="N37" s="21">
        <v>4</v>
      </c>
      <c r="O37" s="21">
        <v>2</v>
      </c>
      <c r="P37" s="70">
        <f t="shared" si="4"/>
        <v>-0.6</v>
      </c>
      <c r="Q37" s="71">
        <f t="shared" si="5"/>
        <v>-0.5</v>
      </c>
      <c r="R37" s="27">
        <v>24</v>
      </c>
      <c r="S37" s="21">
        <v>34</v>
      </c>
      <c r="T37" s="21">
        <v>23</v>
      </c>
      <c r="U37" s="70">
        <f t="shared" si="6"/>
        <v>-4.166666666666663E-2</v>
      </c>
      <c r="V37" s="70">
        <f t="shared" si="7"/>
        <v>-0.32352941176470584</v>
      </c>
    </row>
    <row r="38" spans="1:22" x14ac:dyDescent="0.3">
      <c r="B38" s="3" t="s">
        <v>93</v>
      </c>
      <c r="C38" s="27">
        <v>99</v>
      </c>
      <c r="D38" s="21">
        <v>81</v>
      </c>
      <c r="E38" s="21">
        <v>97</v>
      </c>
      <c r="F38" s="70">
        <f t="shared" si="0"/>
        <v>-2.0202020202020221E-2</v>
      </c>
      <c r="G38" s="71">
        <f t="shared" si="1"/>
        <v>0.19753086419753085</v>
      </c>
      <c r="H38" s="27">
        <v>13</v>
      </c>
      <c r="I38" s="21">
        <v>4</v>
      </c>
      <c r="J38" s="21">
        <v>3</v>
      </c>
      <c r="K38" s="70">
        <f t="shared" si="2"/>
        <v>-0.76923076923076916</v>
      </c>
      <c r="L38" s="71">
        <f t="shared" si="3"/>
        <v>-0.25</v>
      </c>
      <c r="M38" s="27">
        <v>10</v>
      </c>
      <c r="N38" s="21">
        <v>13</v>
      </c>
      <c r="O38" s="21">
        <v>8</v>
      </c>
      <c r="P38" s="70">
        <f t="shared" si="4"/>
        <v>-0.19999999999999996</v>
      </c>
      <c r="Q38" s="71">
        <f t="shared" si="5"/>
        <v>-0.38461538461538458</v>
      </c>
      <c r="R38" s="27">
        <v>111</v>
      </c>
      <c r="S38" s="21">
        <v>104</v>
      </c>
      <c r="T38" s="21">
        <v>129</v>
      </c>
      <c r="U38" s="70">
        <f t="shared" si="6"/>
        <v>0.16216216216216206</v>
      </c>
      <c r="V38" s="70">
        <f t="shared" si="7"/>
        <v>0.24038461538461542</v>
      </c>
    </row>
    <row r="39" spans="1:22" x14ac:dyDescent="0.3">
      <c r="B39" s="3" t="s">
        <v>94</v>
      </c>
      <c r="C39" s="27">
        <v>50</v>
      </c>
      <c r="D39" s="21">
        <v>20</v>
      </c>
      <c r="E39" s="21">
        <v>30</v>
      </c>
      <c r="F39" s="70">
        <f t="shared" si="0"/>
        <v>-0.4</v>
      </c>
      <c r="G39" s="71">
        <f t="shared" si="1"/>
        <v>0.5</v>
      </c>
      <c r="H39" s="27">
        <v>6</v>
      </c>
      <c r="I39" s="21">
        <v>1</v>
      </c>
      <c r="J39" s="21">
        <v>3</v>
      </c>
      <c r="K39" s="70">
        <f t="shared" si="2"/>
        <v>-0.5</v>
      </c>
      <c r="L39" s="71">
        <f t="shared" si="3"/>
        <v>2</v>
      </c>
      <c r="M39" s="27">
        <v>7</v>
      </c>
      <c r="N39" s="21">
        <v>3</v>
      </c>
      <c r="O39" s="21">
        <v>10</v>
      </c>
      <c r="P39" s="70">
        <f t="shared" si="4"/>
        <v>0.4285714285714286</v>
      </c>
      <c r="Q39" s="71">
        <f t="shared" si="5"/>
        <v>2.3333333333333335</v>
      </c>
      <c r="R39" s="27">
        <v>58</v>
      </c>
      <c r="S39" s="21">
        <v>27</v>
      </c>
      <c r="T39" s="21">
        <v>37</v>
      </c>
      <c r="U39" s="70">
        <f t="shared" si="6"/>
        <v>-0.36206896551724133</v>
      </c>
      <c r="V39" s="70">
        <f t="shared" si="7"/>
        <v>0.37037037037037046</v>
      </c>
    </row>
    <row r="40" spans="1:22" x14ac:dyDescent="0.3">
      <c r="B40" s="3" t="s">
        <v>95</v>
      </c>
      <c r="C40" s="27">
        <v>28</v>
      </c>
      <c r="D40" s="21">
        <v>33</v>
      </c>
      <c r="E40" s="21">
        <v>43</v>
      </c>
      <c r="F40" s="70">
        <f t="shared" si="0"/>
        <v>0.53571428571428581</v>
      </c>
      <c r="G40" s="71">
        <f t="shared" si="1"/>
        <v>0.30303030303030298</v>
      </c>
      <c r="H40" s="27">
        <v>0</v>
      </c>
      <c r="I40" s="21">
        <v>1</v>
      </c>
      <c r="J40" s="21">
        <v>2</v>
      </c>
      <c r="K40" s="70" t="str">
        <f t="shared" si="2"/>
        <v xml:space="preserve"> - </v>
      </c>
      <c r="L40" s="71">
        <f t="shared" si="3"/>
        <v>1</v>
      </c>
      <c r="M40" s="27">
        <v>5</v>
      </c>
      <c r="N40" s="21">
        <v>6</v>
      </c>
      <c r="O40" s="21">
        <v>5</v>
      </c>
      <c r="P40" s="70">
        <f t="shared" si="4"/>
        <v>0</v>
      </c>
      <c r="Q40" s="71">
        <f t="shared" si="5"/>
        <v>-0.16666666666666663</v>
      </c>
      <c r="R40" s="27">
        <v>33</v>
      </c>
      <c r="S40" s="21">
        <v>29</v>
      </c>
      <c r="T40" s="21">
        <v>45</v>
      </c>
      <c r="U40" s="70">
        <f t="shared" si="6"/>
        <v>0.36363636363636354</v>
      </c>
      <c r="V40" s="70">
        <f t="shared" si="7"/>
        <v>0.55172413793103448</v>
      </c>
    </row>
    <row r="41" spans="1:22" x14ac:dyDescent="0.3">
      <c r="B41" s="3" t="s">
        <v>96</v>
      </c>
      <c r="C41" s="27">
        <v>14</v>
      </c>
      <c r="D41" s="21">
        <v>6</v>
      </c>
      <c r="E41" s="21">
        <v>14</v>
      </c>
      <c r="F41" s="70">
        <f t="shared" si="0"/>
        <v>0</v>
      </c>
      <c r="G41" s="71">
        <f t="shared" si="1"/>
        <v>1.3333333333333335</v>
      </c>
      <c r="H41" s="27">
        <v>3</v>
      </c>
      <c r="I41" s="21">
        <v>0</v>
      </c>
      <c r="J41" s="21">
        <v>0</v>
      </c>
      <c r="K41" s="70">
        <f t="shared" si="2"/>
        <v>-1</v>
      </c>
      <c r="L41" s="71" t="str">
        <f t="shared" si="3"/>
        <v xml:space="preserve"> - </v>
      </c>
      <c r="M41" s="27">
        <v>3</v>
      </c>
      <c r="N41" s="21">
        <v>1</v>
      </c>
      <c r="O41" s="21">
        <v>1</v>
      </c>
      <c r="P41" s="70">
        <f t="shared" si="4"/>
        <v>-0.66666666666666674</v>
      </c>
      <c r="Q41" s="71">
        <f t="shared" si="5"/>
        <v>0</v>
      </c>
      <c r="R41" s="27">
        <v>14</v>
      </c>
      <c r="S41" s="21">
        <v>6</v>
      </c>
      <c r="T41" s="21">
        <v>14</v>
      </c>
      <c r="U41" s="70">
        <f t="shared" si="6"/>
        <v>0</v>
      </c>
      <c r="V41" s="70">
        <f t="shared" si="7"/>
        <v>1.3333333333333335</v>
      </c>
    </row>
    <row r="42" spans="1:22" x14ac:dyDescent="0.3">
      <c r="A42" s="250" t="s">
        <v>26</v>
      </c>
      <c r="B42" s="251"/>
      <c r="C42" s="68">
        <v>3180</v>
      </c>
      <c r="D42" s="69">
        <v>2767</v>
      </c>
      <c r="E42" s="69">
        <v>2995</v>
      </c>
      <c r="F42" s="70">
        <f t="shared" si="0"/>
        <v>-5.817610062893086E-2</v>
      </c>
      <c r="G42" s="71">
        <f t="shared" si="1"/>
        <v>8.2399710878207522E-2</v>
      </c>
      <c r="H42" s="68">
        <v>45</v>
      </c>
      <c r="I42" s="69">
        <v>45</v>
      </c>
      <c r="J42" s="69">
        <v>42</v>
      </c>
      <c r="K42" s="70">
        <f t="shared" si="2"/>
        <v>-6.6666666666666652E-2</v>
      </c>
      <c r="L42" s="71">
        <f t="shared" si="3"/>
        <v>-6.6666666666666652E-2</v>
      </c>
      <c r="M42" s="68">
        <v>153</v>
      </c>
      <c r="N42" s="69">
        <v>173</v>
      </c>
      <c r="O42" s="69">
        <v>128</v>
      </c>
      <c r="P42" s="70">
        <f t="shared" si="4"/>
        <v>-0.16339869281045749</v>
      </c>
      <c r="Q42" s="71">
        <f t="shared" si="5"/>
        <v>-0.26011560693641622</v>
      </c>
      <c r="R42" s="68">
        <v>3988</v>
      </c>
      <c r="S42" s="69">
        <v>3321</v>
      </c>
      <c r="T42" s="69">
        <v>3618</v>
      </c>
      <c r="U42" s="70">
        <f t="shared" si="6"/>
        <v>-9.2778335005015089E-2</v>
      </c>
      <c r="V42" s="70">
        <f t="shared" si="7"/>
        <v>8.9430894308943021E-2</v>
      </c>
    </row>
    <row r="43" spans="1:22" x14ac:dyDescent="0.3">
      <c r="B43" s="3" t="s">
        <v>97</v>
      </c>
      <c r="C43" s="27">
        <v>73</v>
      </c>
      <c r="D43" s="21">
        <v>73</v>
      </c>
      <c r="E43" s="21">
        <v>70</v>
      </c>
      <c r="F43" s="70">
        <f t="shared" si="0"/>
        <v>-4.1095890410958957E-2</v>
      </c>
      <c r="G43" s="71">
        <f t="shared" si="1"/>
        <v>-4.1095890410958957E-2</v>
      </c>
      <c r="H43" s="27">
        <v>1</v>
      </c>
      <c r="I43" s="21">
        <v>1</v>
      </c>
      <c r="J43" s="21">
        <v>1</v>
      </c>
      <c r="K43" s="70">
        <f t="shared" si="2"/>
        <v>0</v>
      </c>
      <c r="L43" s="71">
        <f t="shared" si="3"/>
        <v>0</v>
      </c>
      <c r="M43" s="27">
        <v>2</v>
      </c>
      <c r="N43" s="21">
        <v>4</v>
      </c>
      <c r="O43" s="21">
        <v>8</v>
      </c>
      <c r="P43" s="70">
        <f t="shared" si="4"/>
        <v>3</v>
      </c>
      <c r="Q43" s="71">
        <f t="shared" si="5"/>
        <v>1</v>
      </c>
      <c r="R43" s="27">
        <v>90</v>
      </c>
      <c r="S43" s="21">
        <v>87</v>
      </c>
      <c r="T43" s="21">
        <v>74</v>
      </c>
      <c r="U43" s="70">
        <f t="shared" si="6"/>
        <v>-0.17777777777777781</v>
      </c>
      <c r="V43" s="70">
        <f t="shared" si="7"/>
        <v>-0.14942528735632188</v>
      </c>
    </row>
    <row r="44" spans="1:22" x14ac:dyDescent="0.3">
      <c r="B44" s="3" t="s">
        <v>98</v>
      </c>
      <c r="C44" s="27">
        <v>441</v>
      </c>
      <c r="D44" s="21">
        <v>399</v>
      </c>
      <c r="E44" s="21">
        <v>437</v>
      </c>
      <c r="F44" s="70">
        <f t="shared" si="0"/>
        <v>-9.0702947845805459E-3</v>
      </c>
      <c r="G44" s="71">
        <f t="shared" si="1"/>
        <v>9.5238095238095344E-2</v>
      </c>
      <c r="H44" s="27">
        <v>7</v>
      </c>
      <c r="I44" s="21">
        <v>7</v>
      </c>
      <c r="J44" s="21">
        <v>7</v>
      </c>
      <c r="K44" s="70">
        <f t="shared" si="2"/>
        <v>0</v>
      </c>
      <c r="L44" s="71">
        <f t="shared" si="3"/>
        <v>0</v>
      </c>
      <c r="M44" s="27">
        <v>33</v>
      </c>
      <c r="N44" s="21">
        <v>32</v>
      </c>
      <c r="O44" s="21">
        <v>14</v>
      </c>
      <c r="P44" s="70">
        <f t="shared" si="4"/>
        <v>-0.57575757575757569</v>
      </c>
      <c r="Q44" s="71">
        <f t="shared" si="5"/>
        <v>-0.5625</v>
      </c>
      <c r="R44" s="27">
        <v>550</v>
      </c>
      <c r="S44" s="21">
        <v>500</v>
      </c>
      <c r="T44" s="21">
        <v>547</v>
      </c>
      <c r="U44" s="70">
        <f t="shared" si="6"/>
        <v>-5.4545454545454897E-3</v>
      </c>
      <c r="V44" s="70">
        <f t="shared" si="7"/>
        <v>9.4000000000000083E-2</v>
      </c>
    </row>
    <row r="45" spans="1:22" x14ac:dyDescent="0.3">
      <c r="B45" s="3" t="s">
        <v>26</v>
      </c>
      <c r="C45" s="27">
        <v>669</v>
      </c>
      <c r="D45" s="21">
        <v>555</v>
      </c>
      <c r="E45" s="21">
        <v>595</v>
      </c>
      <c r="F45" s="70">
        <f t="shared" si="0"/>
        <v>-0.11061285500747386</v>
      </c>
      <c r="G45" s="71">
        <f t="shared" si="1"/>
        <v>7.2072072072072002E-2</v>
      </c>
      <c r="H45" s="27">
        <v>2</v>
      </c>
      <c r="I45" s="21">
        <v>5</v>
      </c>
      <c r="J45" s="21">
        <v>6</v>
      </c>
      <c r="K45" s="70">
        <f t="shared" si="2"/>
        <v>2</v>
      </c>
      <c r="L45" s="71">
        <f t="shared" si="3"/>
        <v>0.19999999999999996</v>
      </c>
      <c r="M45" s="27">
        <v>32</v>
      </c>
      <c r="N45" s="21">
        <v>33</v>
      </c>
      <c r="O45" s="21">
        <v>29</v>
      </c>
      <c r="P45" s="70">
        <f t="shared" si="4"/>
        <v>-9.375E-2</v>
      </c>
      <c r="Q45" s="71">
        <f t="shared" si="5"/>
        <v>-0.12121212121212122</v>
      </c>
      <c r="R45" s="27">
        <v>815</v>
      </c>
      <c r="S45" s="21">
        <v>614</v>
      </c>
      <c r="T45" s="21">
        <v>683</v>
      </c>
      <c r="U45" s="70">
        <f t="shared" si="6"/>
        <v>-0.16196319018404903</v>
      </c>
      <c r="V45" s="70">
        <f t="shared" si="7"/>
        <v>0.1123778501628665</v>
      </c>
    </row>
    <row r="46" spans="1:22" x14ac:dyDescent="0.3">
      <c r="B46" s="3" t="s">
        <v>99</v>
      </c>
      <c r="C46" s="27">
        <v>43</v>
      </c>
      <c r="D46" s="21">
        <v>53</v>
      </c>
      <c r="E46" s="21">
        <v>57</v>
      </c>
      <c r="F46" s="70">
        <f t="shared" si="0"/>
        <v>0.32558139534883712</v>
      </c>
      <c r="G46" s="71">
        <f t="shared" si="1"/>
        <v>7.547169811320753E-2</v>
      </c>
      <c r="H46" s="27">
        <v>2</v>
      </c>
      <c r="I46" s="21">
        <v>0</v>
      </c>
      <c r="J46" s="21">
        <v>1</v>
      </c>
      <c r="K46" s="70">
        <f t="shared" si="2"/>
        <v>-0.5</v>
      </c>
      <c r="L46" s="71" t="str">
        <f t="shared" si="3"/>
        <v xml:space="preserve"> - </v>
      </c>
      <c r="M46" s="27">
        <v>2</v>
      </c>
      <c r="N46" s="21">
        <v>2</v>
      </c>
      <c r="O46" s="21">
        <v>0</v>
      </c>
      <c r="P46" s="70">
        <f t="shared" si="4"/>
        <v>-1</v>
      </c>
      <c r="Q46" s="71">
        <f t="shared" si="5"/>
        <v>-1</v>
      </c>
      <c r="R46" s="27">
        <v>51</v>
      </c>
      <c r="S46" s="21">
        <v>62</v>
      </c>
      <c r="T46" s="21">
        <v>74</v>
      </c>
      <c r="U46" s="70">
        <f t="shared" si="6"/>
        <v>0.4509803921568627</v>
      </c>
      <c r="V46" s="70">
        <f t="shared" si="7"/>
        <v>0.19354838709677424</v>
      </c>
    </row>
    <row r="47" spans="1:22" x14ac:dyDescent="0.3">
      <c r="B47" s="3" t="s">
        <v>100</v>
      </c>
      <c r="C47" s="27">
        <v>50</v>
      </c>
      <c r="D47" s="21">
        <v>49</v>
      </c>
      <c r="E47" s="21">
        <v>65</v>
      </c>
      <c r="F47" s="70">
        <f t="shared" si="0"/>
        <v>0.30000000000000004</v>
      </c>
      <c r="G47" s="71">
        <f t="shared" si="1"/>
        <v>0.32653061224489788</v>
      </c>
      <c r="H47" s="27">
        <v>2</v>
      </c>
      <c r="I47" s="21">
        <v>1</v>
      </c>
      <c r="J47" s="21">
        <v>2</v>
      </c>
      <c r="K47" s="70">
        <f t="shared" si="2"/>
        <v>0</v>
      </c>
      <c r="L47" s="71">
        <f t="shared" si="3"/>
        <v>1</v>
      </c>
      <c r="M47" s="27">
        <v>2</v>
      </c>
      <c r="N47" s="21">
        <v>4</v>
      </c>
      <c r="O47" s="21">
        <v>3</v>
      </c>
      <c r="P47" s="70">
        <f t="shared" si="4"/>
        <v>0.5</v>
      </c>
      <c r="Q47" s="71">
        <f t="shared" si="5"/>
        <v>-0.25</v>
      </c>
      <c r="R47" s="27">
        <v>61</v>
      </c>
      <c r="S47" s="21">
        <v>57</v>
      </c>
      <c r="T47" s="21">
        <v>76</v>
      </c>
      <c r="U47" s="70">
        <f t="shared" si="6"/>
        <v>0.24590163934426235</v>
      </c>
      <c r="V47" s="70">
        <f t="shared" si="7"/>
        <v>0.33333333333333326</v>
      </c>
    </row>
    <row r="48" spans="1:22" x14ac:dyDescent="0.3">
      <c r="B48" s="3" t="s">
        <v>101</v>
      </c>
      <c r="C48" s="27">
        <v>175</v>
      </c>
      <c r="D48" s="21">
        <v>137</v>
      </c>
      <c r="E48" s="21">
        <v>154</v>
      </c>
      <c r="F48" s="70">
        <f t="shared" si="0"/>
        <v>-0.12</v>
      </c>
      <c r="G48" s="71">
        <f t="shared" si="1"/>
        <v>0.12408759124087587</v>
      </c>
      <c r="H48" s="27">
        <v>3</v>
      </c>
      <c r="I48" s="21">
        <v>2</v>
      </c>
      <c r="J48" s="21">
        <v>5</v>
      </c>
      <c r="K48" s="70">
        <f t="shared" si="2"/>
        <v>0.66666666666666674</v>
      </c>
      <c r="L48" s="71">
        <f t="shared" si="3"/>
        <v>1.5</v>
      </c>
      <c r="M48" s="27">
        <v>5</v>
      </c>
      <c r="N48" s="21">
        <v>4</v>
      </c>
      <c r="O48" s="21">
        <v>11</v>
      </c>
      <c r="P48" s="70">
        <f t="shared" si="4"/>
        <v>1.2000000000000002</v>
      </c>
      <c r="Q48" s="71">
        <f t="shared" si="5"/>
        <v>1.75</v>
      </c>
      <c r="R48" s="27">
        <v>231</v>
      </c>
      <c r="S48" s="21">
        <v>173</v>
      </c>
      <c r="T48" s="21">
        <v>200</v>
      </c>
      <c r="U48" s="70">
        <f t="shared" si="6"/>
        <v>-0.13419913419913421</v>
      </c>
      <c r="V48" s="70">
        <f t="shared" si="7"/>
        <v>0.1560693641618498</v>
      </c>
    </row>
    <row r="49" spans="1:22" x14ac:dyDescent="0.3">
      <c r="B49" s="3" t="s">
        <v>102</v>
      </c>
      <c r="C49" s="27">
        <v>185</v>
      </c>
      <c r="D49" s="21">
        <v>162</v>
      </c>
      <c r="E49" s="21">
        <v>176</v>
      </c>
      <c r="F49" s="70">
        <f t="shared" si="0"/>
        <v>-4.8648648648648596E-2</v>
      </c>
      <c r="G49" s="71">
        <f t="shared" si="1"/>
        <v>8.6419753086419693E-2</v>
      </c>
      <c r="H49" s="27">
        <v>5</v>
      </c>
      <c r="I49" s="21">
        <v>5</v>
      </c>
      <c r="J49" s="21">
        <v>1</v>
      </c>
      <c r="K49" s="70">
        <f t="shared" si="2"/>
        <v>-0.8</v>
      </c>
      <c r="L49" s="71">
        <f t="shared" si="3"/>
        <v>-0.8</v>
      </c>
      <c r="M49" s="27">
        <v>10</v>
      </c>
      <c r="N49" s="21">
        <v>12</v>
      </c>
      <c r="O49" s="21">
        <v>8</v>
      </c>
      <c r="P49" s="70">
        <f t="shared" si="4"/>
        <v>-0.19999999999999996</v>
      </c>
      <c r="Q49" s="71">
        <f t="shared" si="5"/>
        <v>-0.33333333333333337</v>
      </c>
      <c r="R49" s="27">
        <v>241</v>
      </c>
      <c r="S49" s="21">
        <v>201</v>
      </c>
      <c r="T49" s="21">
        <v>220</v>
      </c>
      <c r="U49" s="70">
        <f t="shared" si="6"/>
        <v>-8.7136929460580936E-2</v>
      </c>
      <c r="V49" s="70">
        <f t="shared" si="7"/>
        <v>9.4527363184079505E-2</v>
      </c>
    </row>
    <row r="50" spans="1:22" x14ac:dyDescent="0.3">
      <c r="B50" s="3" t="s">
        <v>304</v>
      </c>
      <c r="C50" s="27">
        <v>604</v>
      </c>
      <c r="D50" s="21">
        <v>475</v>
      </c>
      <c r="E50" s="21">
        <v>499</v>
      </c>
      <c r="F50" s="70">
        <f t="shared" si="0"/>
        <v>-0.17384105960264906</v>
      </c>
      <c r="G50" s="71">
        <f t="shared" si="1"/>
        <v>5.0526315789473752E-2</v>
      </c>
      <c r="H50" s="27">
        <v>6</v>
      </c>
      <c r="I50" s="21">
        <v>10</v>
      </c>
      <c r="J50" s="21">
        <v>7</v>
      </c>
      <c r="K50" s="70">
        <f t="shared" si="2"/>
        <v>0.16666666666666674</v>
      </c>
      <c r="L50" s="71">
        <f t="shared" si="3"/>
        <v>-0.30000000000000004</v>
      </c>
      <c r="M50" s="27">
        <v>24</v>
      </c>
      <c r="N50" s="21">
        <v>25</v>
      </c>
      <c r="O50" s="21">
        <v>18</v>
      </c>
      <c r="P50" s="70">
        <f t="shared" si="4"/>
        <v>-0.25</v>
      </c>
      <c r="Q50" s="71">
        <f t="shared" si="5"/>
        <v>-0.28000000000000003</v>
      </c>
      <c r="R50" s="27">
        <v>736</v>
      </c>
      <c r="S50" s="21">
        <v>582</v>
      </c>
      <c r="T50" s="21">
        <v>605</v>
      </c>
      <c r="U50" s="70">
        <f t="shared" si="6"/>
        <v>-0.17798913043478259</v>
      </c>
      <c r="V50" s="70">
        <f t="shared" si="7"/>
        <v>3.9518900343642693E-2</v>
      </c>
    </row>
    <row r="51" spans="1:22" x14ac:dyDescent="0.3">
      <c r="B51" s="3" t="s">
        <v>329</v>
      </c>
      <c r="C51" s="27">
        <v>93</v>
      </c>
      <c r="D51" s="21">
        <v>95</v>
      </c>
      <c r="E51" s="21">
        <v>105</v>
      </c>
      <c r="F51" s="70">
        <f t="shared" si="0"/>
        <v>0.12903225806451624</v>
      </c>
      <c r="G51" s="71">
        <f t="shared" si="1"/>
        <v>0.10526315789473695</v>
      </c>
      <c r="H51" s="27">
        <v>1</v>
      </c>
      <c r="I51" s="21">
        <v>3</v>
      </c>
      <c r="J51" s="21">
        <v>0</v>
      </c>
      <c r="K51" s="70">
        <f t="shared" si="2"/>
        <v>-1</v>
      </c>
      <c r="L51" s="71">
        <f t="shared" si="3"/>
        <v>-1</v>
      </c>
      <c r="M51" s="27">
        <v>7</v>
      </c>
      <c r="N51" s="21">
        <v>9</v>
      </c>
      <c r="O51" s="21">
        <v>8</v>
      </c>
      <c r="P51" s="70">
        <f t="shared" si="4"/>
        <v>0.14285714285714279</v>
      </c>
      <c r="Q51" s="71">
        <f t="shared" si="5"/>
        <v>-0.11111111111111116</v>
      </c>
      <c r="R51" s="27">
        <v>127</v>
      </c>
      <c r="S51" s="21">
        <v>135</v>
      </c>
      <c r="T51" s="21">
        <v>123</v>
      </c>
      <c r="U51" s="70">
        <f t="shared" si="6"/>
        <v>-3.1496062992126039E-2</v>
      </c>
      <c r="V51" s="70">
        <f t="shared" si="7"/>
        <v>-8.8888888888888906E-2</v>
      </c>
    </row>
    <row r="52" spans="1:22" x14ac:dyDescent="0.3">
      <c r="B52" s="3" t="s">
        <v>103</v>
      </c>
      <c r="C52" s="27">
        <v>34</v>
      </c>
      <c r="D52" s="21">
        <v>33</v>
      </c>
      <c r="E52" s="21">
        <v>19</v>
      </c>
      <c r="F52" s="70">
        <f t="shared" si="0"/>
        <v>-0.44117647058823528</v>
      </c>
      <c r="G52" s="71">
        <f t="shared" si="1"/>
        <v>-0.4242424242424242</v>
      </c>
      <c r="H52" s="27">
        <v>0</v>
      </c>
      <c r="I52" s="21">
        <v>0</v>
      </c>
      <c r="J52" s="21">
        <v>1</v>
      </c>
      <c r="K52" s="70" t="str">
        <f t="shared" si="2"/>
        <v xml:space="preserve"> - </v>
      </c>
      <c r="L52" s="71" t="str">
        <f t="shared" si="3"/>
        <v xml:space="preserve"> - </v>
      </c>
      <c r="M52" s="27">
        <v>2</v>
      </c>
      <c r="N52" s="21">
        <v>1</v>
      </c>
      <c r="O52" s="21">
        <v>2</v>
      </c>
      <c r="P52" s="70">
        <f t="shared" si="4"/>
        <v>0</v>
      </c>
      <c r="Q52" s="71">
        <f t="shared" si="5"/>
        <v>1</v>
      </c>
      <c r="R52" s="27">
        <v>44</v>
      </c>
      <c r="S52" s="21">
        <v>41</v>
      </c>
      <c r="T52" s="21">
        <v>22</v>
      </c>
      <c r="U52" s="70">
        <f t="shared" si="6"/>
        <v>-0.5</v>
      </c>
      <c r="V52" s="70">
        <f t="shared" si="7"/>
        <v>-0.46341463414634143</v>
      </c>
    </row>
    <row r="53" spans="1:22" x14ac:dyDescent="0.3">
      <c r="B53" s="3" t="s">
        <v>104</v>
      </c>
      <c r="C53" s="27">
        <v>37</v>
      </c>
      <c r="D53" s="21">
        <v>35</v>
      </c>
      <c r="E53" s="21">
        <v>47</v>
      </c>
      <c r="F53" s="70">
        <f t="shared" si="0"/>
        <v>0.27027027027027017</v>
      </c>
      <c r="G53" s="71">
        <f t="shared" si="1"/>
        <v>0.34285714285714275</v>
      </c>
      <c r="H53" s="27">
        <v>3</v>
      </c>
      <c r="I53" s="21">
        <v>0</v>
      </c>
      <c r="J53" s="21">
        <v>0</v>
      </c>
      <c r="K53" s="70">
        <f t="shared" si="2"/>
        <v>-1</v>
      </c>
      <c r="L53" s="71" t="str">
        <f t="shared" si="3"/>
        <v xml:space="preserve"> - </v>
      </c>
      <c r="M53" s="27">
        <v>3</v>
      </c>
      <c r="N53" s="21">
        <v>3</v>
      </c>
      <c r="O53" s="21">
        <v>3</v>
      </c>
      <c r="P53" s="70">
        <f t="shared" si="4"/>
        <v>0</v>
      </c>
      <c r="Q53" s="71">
        <f t="shared" si="5"/>
        <v>0</v>
      </c>
      <c r="R53" s="27">
        <v>43</v>
      </c>
      <c r="S53" s="21">
        <v>41</v>
      </c>
      <c r="T53" s="21">
        <v>66</v>
      </c>
      <c r="U53" s="70">
        <f t="shared" si="6"/>
        <v>0.53488372093023262</v>
      </c>
      <c r="V53" s="70">
        <f t="shared" si="7"/>
        <v>0.60975609756097571</v>
      </c>
    </row>
    <row r="54" spans="1:22" x14ac:dyDescent="0.3">
      <c r="B54" s="3" t="s">
        <v>346</v>
      </c>
      <c r="C54" s="27">
        <v>535</v>
      </c>
      <c r="D54" s="21">
        <v>479</v>
      </c>
      <c r="E54" s="21">
        <v>499</v>
      </c>
      <c r="F54" s="70">
        <f t="shared" si="0"/>
        <v>-6.7289719626168254E-2</v>
      </c>
      <c r="G54" s="71">
        <f t="shared" si="1"/>
        <v>4.175365344467652E-2</v>
      </c>
      <c r="H54" s="27">
        <v>9</v>
      </c>
      <c r="I54" s="21">
        <v>9</v>
      </c>
      <c r="J54" s="21">
        <v>6</v>
      </c>
      <c r="K54" s="70">
        <f t="shared" si="2"/>
        <v>-0.33333333333333337</v>
      </c>
      <c r="L54" s="71">
        <f t="shared" si="3"/>
        <v>-0.33333333333333337</v>
      </c>
      <c r="M54" s="27">
        <v>24</v>
      </c>
      <c r="N54" s="21">
        <v>25</v>
      </c>
      <c r="O54" s="21">
        <v>14</v>
      </c>
      <c r="P54" s="70">
        <f t="shared" si="4"/>
        <v>-0.41666666666666663</v>
      </c>
      <c r="Q54" s="71">
        <f t="shared" si="5"/>
        <v>-0.43999999999999995</v>
      </c>
      <c r="R54" s="27">
        <v>685</v>
      </c>
      <c r="S54" s="21">
        <v>567</v>
      </c>
      <c r="T54" s="21">
        <v>614</v>
      </c>
      <c r="U54" s="70">
        <f t="shared" si="6"/>
        <v>-0.10364963503649638</v>
      </c>
      <c r="V54" s="70">
        <f t="shared" si="7"/>
        <v>8.289241622574961E-2</v>
      </c>
    </row>
    <row r="55" spans="1:22" x14ac:dyDescent="0.3">
      <c r="B55" s="3" t="s">
        <v>105</v>
      </c>
      <c r="C55" s="27">
        <v>172</v>
      </c>
      <c r="D55" s="21">
        <v>158</v>
      </c>
      <c r="E55" s="21">
        <v>200</v>
      </c>
      <c r="F55" s="70">
        <f t="shared" si="0"/>
        <v>0.16279069767441867</v>
      </c>
      <c r="G55" s="71">
        <f t="shared" si="1"/>
        <v>0.26582278481012667</v>
      </c>
      <c r="H55" s="27">
        <v>4</v>
      </c>
      <c r="I55" s="21">
        <v>2</v>
      </c>
      <c r="J55" s="21">
        <v>3</v>
      </c>
      <c r="K55" s="70">
        <f t="shared" si="2"/>
        <v>-0.25</v>
      </c>
      <c r="L55" s="71">
        <f t="shared" si="3"/>
        <v>0.5</v>
      </c>
      <c r="M55" s="27">
        <v>7</v>
      </c>
      <c r="N55" s="21">
        <v>17</v>
      </c>
      <c r="O55" s="21">
        <v>9</v>
      </c>
      <c r="P55" s="70">
        <f t="shared" si="4"/>
        <v>0.28571428571428581</v>
      </c>
      <c r="Q55" s="71">
        <f t="shared" si="5"/>
        <v>-0.47058823529411764</v>
      </c>
      <c r="R55" s="27">
        <v>225</v>
      </c>
      <c r="S55" s="21">
        <v>182</v>
      </c>
      <c r="T55" s="21">
        <v>232</v>
      </c>
      <c r="U55" s="70">
        <f t="shared" si="6"/>
        <v>3.1111111111111089E-2</v>
      </c>
      <c r="V55" s="70">
        <f t="shared" si="7"/>
        <v>0.27472527472527464</v>
      </c>
    </row>
    <row r="56" spans="1:22" x14ac:dyDescent="0.3">
      <c r="B56" s="3" t="s">
        <v>106</v>
      </c>
      <c r="C56" s="27">
        <v>69</v>
      </c>
      <c r="D56" s="21">
        <v>64</v>
      </c>
      <c r="E56" s="21">
        <v>72</v>
      </c>
      <c r="F56" s="70">
        <f t="shared" si="0"/>
        <v>4.3478260869565188E-2</v>
      </c>
      <c r="G56" s="71">
        <f t="shared" si="1"/>
        <v>0.125</v>
      </c>
      <c r="H56" s="27">
        <v>0</v>
      </c>
      <c r="I56" s="21">
        <v>0</v>
      </c>
      <c r="J56" s="21">
        <v>2</v>
      </c>
      <c r="K56" s="70" t="str">
        <f t="shared" si="2"/>
        <v xml:space="preserve"> - </v>
      </c>
      <c r="L56" s="71" t="str">
        <f t="shared" si="3"/>
        <v xml:space="preserve"> - </v>
      </c>
      <c r="M56" s="27">
        <v>0</v>
      </c>
      <c r="N56" s="21">
        <v>2</v>
      </c>
      <c r="O56" s="21">
        <v>1</v>
      </c>
      <c r="P56" s="70" t="str">
        <f t="shared" si="4"/>
        <v xml:space="preserve"> - </v>
      </c>
      <c r="Q56" s="71">
        <f t="shared" si="5"/>
        <v>-0.5</v>
      </c>
      <c r="R56" s="27">
        <v>89</v>
      </c>
      <c r="S56" s="21">
        <v>79</v>
      </c>
      <c r="T56" s="21">
        <v>82</v>
      </c>
      <c r="U56" s="70">
        <f t="shared" si="6"/>
        <v>-7.8651685393258397E-2</v>
      </c>
      <c r="V56" s="70">
        <f t="shared" si="7"/>
        <v>3.7974683544303778E-2</v>
      </c>
    </row>
    <row r="57" spans="1:22" x14ac:dyDescent="0.3">
      <c r="A57" s="250" t="s">
        <v>27</v>
      </c>
      <c r="B57" s="251"/>
      <c r="C57" s="68">
        <v>412</v>
      </c>
      <c r="D57" s="69">
        <v>339</v>
      </c>
      <c r="E57" s="69">
        <v>377</v>
      </c>
      <c r="F57" s="70">
        <f t="shared" si="0"/>
        <v>-8.4951456310679574E-2</v>
      </c>
      <c r="G57" s="71">
        <f t="shared" si="1"/>
        <v>0.11209439528023601</v>
      </c>
      <c r="H57" s="68">
        <v>8</v>
      </c>
      <c r="I57" s="69">
        <v>15</v>
      </c>
      <c r="J57" s="69">
        <v>11</v>
      </c>
      <c r="K57" s="70">
        <f t="shared" si="2"/>
        <v>0.375</v>
      </c>
      <c r="L57" s="71">
        <f t="shared" si="3"/>
        <v>-0.26666666666666672</v>
      </c>
      <c r="M57" s="68">
        <v>48</v>
      </c>
      <c r="N57" s="69">
        <v>45</v>
      </c>
      <c r="O57" s="69">
        <v>51</v>
      </c>
      <c r="P57" s="70">
        <f t="shared" si="4"/>
        <v>6.25E-2</v>
      </c>
      <c r="Q57" s="71">
        <f t="shared" si="5"/>
        <v>0.1333333333333333</v>
      </c>
      <c r="R57" s="68">
        <v>488</v>
      </c>
      <c r="S57" s="69">
        <v>363</v>
      </c>
      <c r="T57" s="69">
        <v>433</v>
      </c>
      <c r="U57" s="70">
        <f t="shared" si="6"/>
        <v>-0.11270491803278693</v>
      </c>
      <c r="V57" s="70">
        <f t="shared" si="7"/>
        <v>0.19283746556473824</v>
      </c>
    </row>
    <row r="58" spans="1:22" x14ac:dyDescent="0.3">
      <c r="B58" s="3" t="s">
        <v>284</v>
      </c>
      <c r="C58" s="27">
        <v>16</v>
      </c>
      <c r="D58" s="21">
        <v>14</v>
      </c>
      <c r="E58" s="21">
        <v>11</v>
      </c>
      <c r="F58" s="70">
        <f t="shared" si="0"/>
        <v>-0.3125</v>
      </c>
      <c r="G58" s="71">
        <f t="shared" si="1"/>
        <v>-0.2142857142857143</v>
      </c>
      <c r="H58" s="27">
        <v>0</v>
      </c>
      <c r="I58" s="21">
        <v>0</v>
      </c>
      <c r="J58" s="21">
        <v>0</v>
      </c>
      <c r="K58" s="70" t="str">
        <f t="shared" si="2"/>
        <v xml:space="preserve"> - </v>
      </c>
      <c r="L58" s="71" t="str">
        <f t="shared" si="3"/>
        <v xml:space="preserve"> - </v>
      </c>
      <c r="M58" s="27">
        <v>2</v>
      </c>
      <c r="N58" s="21">
        <v>4</v>
      </c>
      <c r="O58" s="21">
        <v>0</v>
      </c>
      <c r="P58" s="70">
        <f t="shared" si="4"/>
        <v>-1</v>
      </c>
      <c r="Q58" s="71">
        <f t="shared" si="5"/>
        <v>-1</v>
      </c>
      <c r="R58" s="27">
        <v>17</v>
      </c>
      <c r="S58" s="21">
        <v>13</v>
      </c>
      <c r="T58" s="21">
        <v>12</v>
      </c>
      <c r="U58" s="70">
        <f t="shared" si="6"/>
        <v>-0.29411764705882348</v>
      </c>
      <c r="V58" s="70">
        <f t="shared" si="7"/>
        <v>-7.6923076923076872E-2</v>
      </c>
    </row>
    <row r="59" spans="1:22" x14ac:dyDescent="0.3">
      <c r="B59" s="3" t="s">
        <v>27</v>
      </c>
      <c r="C59" s="27">
        <v>120</v>
      </c>
      <c r="D59" s="21">
        <v>111</v>
      </c>
      <c r="E59" s="21">
        <v>96</v>
      </c>
      <c r="F59" s="70">
        <f t="shared" si="0"/>
        <v>-0.19999999999999996</v>
      </c>
      <c r="G59" s="71">
        <f t="shared" si="1"/>
        <v>-0.13513513513513509</v>
      </c>
      <c r="H59" s="27">
        <v>2</v>
      </c>
      <c r="I59" s="21">
        <v>3</v>
      </c>
      <c r="J59" s="21">
        <v>2</v>
      </c>
      <c r="K59" s="70">
        <f t="shared" si="2"/>
        <v>0</v>
      </c>
      <c r="L59" s="71">
        <f t="shared" si="3"/>
        <v>-0.33333333333333337</v>
      </c>
      <c r="M59" s="27">
        <v>13</v>
      </c>
      <c r="N59" s="21">
        <v>17</v>
      </c>
      <c r="O59" s="21">
        <v>15</v>
      </c>
      <c r="P59" s="70">
        <f t="shared" si="4"/>
        <v>0.15384615384615374</v>
      </c>
      <c r="Q59" s="71">
        <f t="shared" si="5"/>
        <v>-0.11764705882352944</v>
      </c>
      <c r="R59" s="27">
        <v>140</v>
      </c>
      <c r="S59" s="21">
        <v>112</v>
      </c>
      <c r="T59" s="21">
        <v>102</v>
      </c>
      <c r="U59" s="70">
        <f t="shared" si="6"/>
        <v>-0.27142857142857146</v>
      </c>
      <c r="V59" s="70">
        <f t="shared" si="7"/>
        <v>-8.9285714285714302E-2</v>
      </c>
    </row>
    <row r="60" spans="1:22" x14ac:dyDescent="0.3">
      <c r="B60" s="3" t="s">
        <v>292</v>
      </c>
      <c r="C60" s="27">
        <v>19</v>
      </c>
      <c r="D60" s="21">
        <v>8</v>
      </c>
      <c r="E60" s="21">
        <v>12</v>
      </c>
      <c r="F60" s="70">
        <f t="shared" si="0"/>
        <v>-0.36842105263157898</v>
      </c>
      <c r="G60" s="71">
        <f t="shared" si="1"/>
        <v>0.5</v>
      </c>
      <c r="H60" s="27">
        <v>0</v>
      </c>
      <c r="I60" s="21">
        <v>0</v>
      </c>
      <c r="J60" s="21">
        <v>2</v>
      </c>
      <c r="K60" s="70" t="str">
        <f t="shared" si="2"/>
        <v xml:space="preserve"> - </v>
      </c>
      <c r="L60" s="71" t="str">
        <f t="shared" si="3"/>
        <v xml:space="preserve"> - </v>
      </c>
      <c r="M60" s="27">
        <v>3</v>
      </c>
      <c r="N60" s="21">
        <v>1</v>
      </c>
      <c r="O60" s="21">
        <v>3</v>
      </c>
      <c r="P60" s="70">
        <f t="shared" si="4"/>
        <v>0</v>
      </c>
      <c r="Q60" s="71">
        <f t="shared" si="5"/>
        <v>2</v>
      </c>
      <c r="R60" s="27">
        <v>23</v>
      </c>
      <c r="S60" s="21">
        <v>9</v>
      </c>
      <c r="T60" s="21">
        <v>15</v>
      </c>
      <c r="U60" s="70">
        <f t="shared" si="6"/>
        <v>-0.34782608695652173</v>
      </c>
      <c r="V60" s="70">
        <f t="shared" si="7"/>
        <v>0.66666666666666674</v>
      </c>
    </row>
    <row r="61" spans="1:22" x14ac:dyDescent="0.3">
      <c r="B61" s="3" t="s">
        <v>298</v>
      </c>
      <c r="C61" s="27">
        <v>12</v>
      </c>
      <c r="D61" s="21">
        <v>2</v>
      </c>
      <c r="E61" s="21">
        <v>4</v>
      </c>
      <c r="F61" s="70">
        <f t="shared" si="0"/>
        <v>-0.66666666666666674</v>
      </c>
      <c r="G61" s="71">
        <f t="shared" si="1"/>
        <v>1</v>
      </c>
      <c r="H61" s="27">
        <v>0</v>
      </c>
      <c r="I61" s="21">
        <v>0</v>
      </c>
      <c r="J61" s="21">
        <v>0</v>
      </c>
      <c r="K61" s="70" t="str">
        <f t="shared" si="2"/>
        <v xml:space="preserve"> - </v>
      </c>
      <c r="L61" s="71" t="str">
        <f t="shared" si="3"/>
        <v xml:space="preserve"> - </v>
      </c>
      <c r="M61" s="27">
        <v>1</v>
      </c>
      <c r="N61" s="21">
        <v>0</v>
      </c>
      <c r="O61" s="21">
        <v>1</v>
      </c>
      <c r="P61" s="70">
        <f t="shared" si="4"/>
        <v>0</v>
      </c>
      <c r="Q61" s="71" t="str">
        <f t="shared" si="5"/>
        <v xml:space="preserve"> - </v>
      </c>
      <c r="R61" s="27">
        <v>12</v>
      </c>
      <c r="S61" s="21">
        <v>2</v>
      </c>
      <c r="T61" s="21">
        <v>3</v>
      </c>
      <c r="U61" s="70">
        <f t="shared" si="6"/>
        <v>-0.75</v>
      </c>
      <c r="V61" s="70">
        <f t="shared" si="7"/>
        <v>0.5</v>
      </c>
    </row>
    <row r="62" spans="1:22" x14ac:dyDescent="0.3">
      <c r="B62" s="3" t="s">
        <v>107</v>
      </c>
      <c r="C62" s="27">
        <v>51</v>
      </c>
      <c r="D62" s="21">
        <v>35</v>
      </c>
      <c r="E62" s="21">
        <v>57</v>
      </c>
      <c r="F62" s="70">
        <f t="shared" si="0"/>
        <v>0.11764705882352944</v>
      </c>
      <c r="G62" s="71">
        <f t="shared" si="1"/>
        <v>0.62857142857142856</v>
      </c>
      <c r="H62" s="27">
        <v>2</v>
      </c>
      <c r="I62" s="21">
        <v>1</v>
      </c>
      <c r="J62" s="21">
        <v>2</v>
      </c>
      <c r="K62" s="70">
        <f t="shared" si="2"/>
        <v>0</v>
      </c>
      <c r="L62" s="71">
        <f t="shared" si="3"/>
        <v>1</v>
      </c>
      <c r="M62" s="27">
        <v>3</v>
      </c>
      <c r="N62" s="21">
        <v>5</v>
      </c>
      <c r="O62" s="21">
        <v>7</v>
      </c>
      <c r="P62" s="70">
        <f t="shared" si="4"/>
        <v>1.3333333333333335</v>
      </c>
      <c r="Q62" s="71">
        <f t="shared" si="5"/>
        <v>0.39999999999999991</v>
      </c>
      <c r="R62" s="27">
        <v>66</v>
      </c>
      <c r="S62" s="21">
        <v>38</v>
      </c>
      <c r="T62" s="21">
        <v>65</v>
      </c>
      <c r="U62" s="70">
        <f t="shared" si="6"/>
        <v>-1.5151515151515138E-2</v>
      </c>
      <c r="V62" s="70">
        <f t="shared" si="7"/>
        <v>0.71052631578947367</v>
      </c>
    </row>
    <row r="63" spans="1:22" x14ac:dyDescent="0.3">
      <c r="B63" s="3" t="s">
        <v>108</v>
      </c>
      <c r="C63" s="27">
        <v>12</v>
      </c>
      <c r="D63" s="21">
        <v>14</v>
      </c>
      <c r="E63" s="21">
        <v>22</v>
      </c>
      <c r="F63" s="70">
        <f t="shared" si="0"/>
        <v>0.83333333333333326</v>
      </c>
      <c r="G63" s="71">
        <f t="shared" si="1"/>
        <v>0.5714285714285714</v>
      </c>
      <c r="H63" s="27">
        <v>0</v>
      </c>
      <c r="I63" s="21">
        <v>1</v>
      </c>
      <c r="J63" s="21">
        <v>1</v>
      </c>
      <c r="K63" s="70" t="str">
        <f t="shared" si="2"/>
        <v xml:space="preserve"> - </v>
      </c>
      <c r="L63" s="71">
        <f t="shared" si="3"/>
        <v>0</v>
      </c>
      <c r="M63" s="27">
        <v>1</v>
      </c>
      <c r="N63" s="21">
        <v>1</v>
      </c>
      <c r="O63" s="21">
        <v>3</v>
      </c>
      <c r="P63" s="70">
        <f t="shared" si="4"/>
        <v>2</v>
      </c>
      <c r="Q63" s="71">
        <f t="shared" si="5"/>
        <v>2</v>
      </c>
      <c r="R63" s="27">
        <v>11</v>
      </c>
      <c r="S63" s="21">
        <v>12</v>
      </c>
      <c r="T63" s="21">
        <v>28</v>
      </c>
      <c r="U63" s="70">
        <f t="shared" si="6"/>
        <v>1.5454545454545454</v>
      </c>
      <c r="V63" s="70">
        <f t="shared" si="7"/>
        <v>1.3333333333333335</v>
      </c>
    </row>
    <row r="64" spans="1:22" x14ac:dyDescent="0.3">
      <c r="B64" s="3" t="s">
        <v>109</v>
      </c>
      <c r="C64" s="27">
        <v>83</v>
      </c>
      <c r="D64" s="21">
        <v>67</v>
      </c>
      <c r="E64" s="21">
        <v>70</v>
      </c>
      <c r="F64" s="70">
        <f t="shared" si="0"/>
        <v>-0.15662650602409633</v>
      </c>
      <c r="G64" s="71">
        <f t="shared" si="1"/>
        <v>4.4776119402984982E-2</v>
      </c>
      <c r="H64" s="27">
        <v>1</v>
      </c>
      <c r="I64" s="21">
        <v>1</v>
      </c>
      <c r="J64" s="21">
        <v>1</v>
      </c>
      <c r="K64" s="70">
        <f t="shared" si="2"/>
        <v>0</v>
      </c>
      <c r="L64" s="71">
        <f t="shared" si="3"/>
        <v>0</v>
      </c>
      <c r="M64" s="27">
        <v>10</v>
      </c>
      <c r="N64" s="21">
        <v>6</v>
      </c>
      <c r="O64" s="21">
        <v>5</v>
      </c>
      <c r="P64" s="70">
        <f t="shared" si="4"/>
        <v>-0.5</v>
      </c>
      <c r="Q64" s="71">
        <f t="shared" si="5"/>
        <v>-0.16666666666666663</v>
      </c>
      <c r="R64" s="27">
        <v>107</v>
      </c>
      <c r="S64" s="21">
        <v>84</v>
      </c>
      <c r="T64" s="21">
        <v>83</v>
      </c>
      <c r="U64" s="70">
        <f t="shared" si="6"/>
        <v>-0.22429906542056077</v>
      </c>
      <c r="V64" s="70">
        <f t="shared" si="7"/>
        <v>-1.1904761904761862E-2</v>
      </c>
    </row>
    <row r="65" spans="1:22" x14ac:dyDescent="0.3">
      <c r="B65" s="3" t="s">
        <v>110</v>
      </c>
      <c r="C65" s="27">
        <v>20</v>
      </c>
      <c r="D65" s="21">
        <v>27</v>
      </c>
      <c r="E65" s="21">
        <v>20</v>
      </c>
      <c r="F65" s="70">
        <f t="shared" si="0"/>
        <v>0</v>
      </c>
      <c r="G65" s="71">
        <f t="shared" si="1"/>
        <v>-0.2592592592592593</v>
      </c>
      <c r="H65" s="27">
        <v>1</v>
      </c>
      <c r="I65" s="21">
        <v>2</v>
      </c>
      <c r="J65" s="21">
        <v>0</v>
      </c>
      <c r="K65" s="70">
        <f t="shared" si="2"/>
        <v>-1</v>
      </c>
      <c r="L65" s="71">
        <f t="shared" si="3"/>
        <v>-1</v>
      </c>
      <c r="M65" s="27">
        <v>1</v>
      </c>
      <c r="N65" s="21">
        <v>4</v>
      </c>
      <c r="O65" s="21">
        <v>4</v>
      </c>
      <c r="P65" s="70">
        <f t="shared" si="4"/>
        <v>3</v>
      </c>
      <c r="Q65" s="71">
        <f t="shared" si="5"/>
        <v>0</v>
      </c>
      <c r="R65" s="27">
        <v>22</v>
      </c>
      <c r="S65" s="21">
        <v>24</v>
      </c>
      <c r="T65" s="21">
        <v>24</v>
      </c>
      <c r="U65" s="70">
        <f t="shared" si="6"/>
        <v>9.0909090909090828E-2</v>
      </c>
      <c r="V65" s="70">
        <f t="shared" si="7"/>
        <v>0</v>
      </c>
    </row>
    <row r="66" spans="1:22" x14ac:dyDescent="0.3">
      <c r="B66" s="3" t="s">
        <v>111</v>
      </c>
      <c r="C66" s="27">
        <v>28</v>
      </c>
      <c r="D66" s="21">
        <v>13</v>
      </c>
      <c r="E66" s="21">
        <v>26</v>
      </c>
      <c r="F66" s="70">
        <f t="shared" si="0"/>
        <v>-7.1428571428571397E-2</v>
      </c>
      <c r="G66" s="71">
        <f t="shared" si="1"/>
        <v>1</v>
      </c>
      <c r="H66" s="27">
        <v>2</v>
      </c>
      <c r="I66" s="21">
        <v>0</v>
      </c>
      <c r="J66" s="21">
        <v>1</v>
      </c>
      <c r="K66" s="70">
        <f t="shared" si="2"/>
        <v>-0.5</v>
      </c>
      <c r="L66" s="71" t="str">
        <f t="shared" si="3"/>
        <v xml:space="preserve"> - </v>
      </c>
      <c r="M66" s="27">
        <v>6</v>
      </c>
      <c r="N66" s="21">
        <v>2</v>
      </c>
      <c r="O66" s="21">
        <v>6</v>
      </c>
      <c r="P66" s="70">
        <f t="shared" si="4"/>
        <v>0</v>
      </c>
      <c r="Q66" s="71">
        <f t="shared" si="5"/>
        <v>2</v>
      </c>
      <c r="R66" s="27">
        <v>34</v>
      </c>
      <c r="S66" s="21">
        <v>11</v>
      </c>
      <c r="T66" s="21">
        <v>27</v>
      </c>
      <c r="U66" s="70">
        <f t="shared" si="6"/>
        <v>-0.20588235294117652</v>
      </c>
      <c r="V66" s="70">
        <f t="shared" si="7"/>
        <v>1.4545454545454546</v>
      </c>
    </row>
    <row r="67" spans="1:22" x14ac:dyDescent="0.3">
      <c r="B67" s="3" t="s">
        <v>112</v>
      </c>
      <c r="C67" s="27">
        <v>17</v>
      </c>
      <c r="D67" s="21">
        <v>22</v>
      </c>
      <c r="E67" s="21">
        <v>29</v>
      </c>
      <c r="F67" s="70">
        <f t="shared" si="0"/>
        <v>0.70588235294117641</v>
      </c>
      <c r="G67" s="71">
        <f t="shared" si="1"/>
        <v>0.31818181818181812</v>
      </c>
      <c r="H67" s="27">
        <v>0</v>
      </c>
      <c r="I67" s="21">
        <v>1</v>
      </c>
      <c r="J67" s="21">
        <v>2</v>
      </c>
      <c r="K67" s="70" t="str">
        <f t="shared" si="2"/>
        <v xml:space="preserve"> - </v>
      </c>
      <c r="L67" s="71">
        <f t="shared" si="3"/>
        <v>1</v>
      </c>
      <c r="M67" s="27">
        <v>3</v>
      </c>
      <c r="N67" s="21">
        <v>3</v>
      </c>
      <c r="O67" s="21">
        <v>3</v>
      </c>
      <c r="P67" s="70">
        <f t="shared" si="4"/>
        <v>0</v>
      </c>
      <c r="Q67" s="71">
        <f t="shared" si="5"/>
        <v>0</v>
      </c>
      <c r="R67" s="27">
        <v>17</v>
      </c>
      <c r="S67" s="21">
        <v>32</v>
      </c>
      <c r="T67" s="21">
        <v>31</v>
      </c>
      <c r="U67" s="70">
        <f t="shared" si="6"/>
        <v>0.82352941176470584</v>
      </c>
      <c r="V67" s="70">
        <f t="shared" si="7"/>
        <v>-3.125E-2</v>
      </c>
    </row>
    <row r="68" spans="1:22" x14ac:dyDescent="0.3">
      <c r="B68" s="3" t="s">
        <v>113</v>
      </c>
      <c r="C68" s="27">
        <v>4</v>
      </c>
      <c r="D68" s="21">
        <v>10</v>
      </c>
      <c r="E68" s="21">
        <v>11</v>
      </c>
      <c r="F68" s="70">
        <f t="shared" si="0"/>
        <v>1.75</v>
      </c>
      <c r="G68" s="71">
        <f t="shared" si="1"/>
        <v>0.10000000000000009</v>
      </c>
      <c r="H68" s="27">
        <v>0</v>
      </c>
      <c r="I68" s="21">
        <v>0</v>
      </c>
      <c r="J68" s="21">
        <v>0</v>
      </c>
      <c r="K68" s="70" t="str">
        <f t="shared" si="2"/>
        <v xml:space="preserve"> - </v>
      </c>
      <c r="L68" s="71" t="str">
        <f t="shared" si="3"/>
        <v xml:space="preserve"> - </v>
      </c>
      <c r="M68" s="27">
        <v>0</v>
      </c>
      <c r="N68" s="21">
        <v>0</v>
      </c>
      <c r="O68" s="21">
        <v>2</v>
      </c>
      <c r="P68" s="70" t="str">
        <f t="shared" si="4"/>
        <v xml:space="preserve"> - </v>
      </c>
      <c r="Q68" s="71" t="str">
        <f t="shared" si="5"/>
        <v xml:space="preserve"> - </v>
      </c>
      <c r="R68" s="27">
        <v>5</v>
      </c>
      <c r="S68" s="21">
        <v>12</v>
      </c>
      <c r="T68" s="21">
        <v>15</v>
      </c>
      <c r="U68" s="70">
        <f t="shared" si="6"/>
        <v>2</v>
      </c>
      <c r="V68" s="70">
        <f t="shared" si="7"/>
        <v>0.25</v>
      </c>
    </row>
    <row r="69" spans="1:22" x14ac:dyDescent="0.3">
      <c r="B69" s="3" t="s">
        <v>114</v>
      </c>
      <c r="C69" s="27">
        <v>30</v>
      </c>
      <c r="D69" s="21">
        <v>16</v>
      </c>
      <c r="E69" s="21">
        <v>19</v>
      </c>
      <c r="F69" s="70">
        <f t="shared" si="0"/>
        <v>-0.3666666666666667</v>
      </c>
      <c r="G69" s="71">
        <f t="shared" si="1"/>
        <v>0.1875</v>
      </c>
      <c r="H69" s="27">
        <v>0</v>
      </c>
      <c r="I69" s="21">
        <v>6</v>
      </c>
      <c r="J69" s="21">
        <v>0</v>
      </c>
      <c r="K69" s="70" t="str">
        <f t="shared" si="2"/>
        <v xml:space="preserve"> - </v>
      </c>
      <c r="L69" s="71">
        <f t="shared" si="3"/>
        <v>-1</v>
      </c>
      <c r="M69" s="27">
        <v>5</v>
      </c>
      <c r="N69" s="21">
        <v>2</v>
      </c>
      <c r="O69" s="21">
        <v>2</v>
      </c>
      <c r="P69" s="70">
        <f t="shared" si="4"/>
        <v>-0.6</v>
      </c>
      <c r="Q69" s="71">
        <f t="shared" si="5"/>
        <v>0</v>
      </c>
      <c r="R69" s="27">
        <v>34</v>
      </c>
      <c r="S69" s="21">
        <v>14</v>
      </c>
      <c r="T69" s="21">
        <v>28</v>
      </c>
      <c r="U69" s="70">
        <f t="shared" si="6"/>
        <v>-0.17647058823529416</v>
      </c>
      <c r="V69" s="70">
        <f t="shared" si="7"/>
        <v>1</v>
      </c>
    </row>
    <row r="70" spans="1:22" x14ac:dyDescent="0.3">
      <c r="A70" s="250" t="s">
        <v>115</v>
      </c>
      <c r="B70" s="251"/>
      <c r="C70" s="68">
        <v>527</v>
      </c>
      <c r="D70" s="69">
        <v>468</v>
      </c>
      <c r="E70" s="69">
        <v>517</v>
      </c>
      <c r="F70" s="70">
        <f t="shared" si="0"/>
        <v>-1.8975332068311146E-2</v>
      </c>
      <c r="G70" s="71">
        <f t="shared" si="1"/>
        <v>0.10470085470085477</v>
      </c>
      <c r="H70" s="68">
        <v>14</v>
      </c>
      <c r="I70" s="69">
        <v>11</v>
      </c>
      <c r="J70" s="69">
        <v>14</v>
      </c>
      <c r="K70" s="70">
        <f t="shared" si="2"/>
        <v>0</v>
      </c>
      <c r="L70" s="71">
        <f t="shared" si="3"/>
        <v>0.27272727272727271</v>
      </c>
      <c r="M70" s="68">
        <v>66</v>
      </c>
      <c r="N70" s="69">
        <v>63</v>
      </c>
      <c r="O70" s="69">
        <v>42</v>
      </c>
      <c r="P70" s="70">
        <f t="shared" si="4"/>
        <v>-0.36363636363636365</v>
      </c>
      <c r="Q70" s="71">
        <f t="shared" si="5"/>
        <v>-0.33333333333333337</v>
      </c>
      <c r="R70" s="68">
        <v>628</v>
      </c>
      <c r="S70" s="69">
        <v>524</v>
      </c>
      <c r="T70" s="69">
        <v>611</v>
      </c>
      <c r="U70" s="70">
        <f t="shared" si="6"/>
        <v>-2.7070063694267565E-2</v>
      </c>
      <c r="V70" s="70">
        <f t="shared" si="7"/>
        <v>0.16603053435114501</v>
      </c>
    </row>
    <row r="71" spans="1:22" x14ac:dyDescent="0.3">
      <c r="B71" s="3" t="s">
        <v>116</v>
      </c>
      <c r="C71" s="27">
        <v>16</v>
      </c>
      <c r="D71" s="21">
        <v>14</v>
      </c>
      <c r="E71" s="21">
        <v>24</v>
      </c>
      <c r="F71" s="70">
        <f t="shared" si="0"/>
        <v>0.5</v>
      </c>
      <c r="G71" s="71">
        <f t="shared" si="1"/>
        <v>0.71428571428571419</v>
      </c>
      <c r="H71" s="27">
        <v>1</v>
      </c>
      <c r="I71" s="21">
        <v>0</v>
      </c>
      <c r="J71" s="21">
        <v>0</v>
      </c>
      <c r="K71" s="70">
        <f t="shared" si="2"/>
        <v>-1</v>
      </c>
      <c r="L71" s="71" t="str">
        <f t="shared" si="3"/>
        <v xml:space="preserve"> - </v>
      </c>
      <c r="M71" s="27">
        <v>2</v>
      </c>
      <c r="N71" s="21">
        <v>1</v>
      </c>
      <c r="O71" s="21">
        <v>3</v>
      </c>
      <c r="P71" s="70">
        <f t="shared" si="4"/>
        <v>0.5</v>
      </c>
      <c r="Q71" s="71">
        <f t="shared" si="5"/>
        <v>2</v>
      </c>
      <c r="R71" s="27">
        <v>15</v>
      </c>
      <c r="S71" s="21">
        <v>23</v>
      </c>
      <c r="T71" s="21">
        <v>31</v>
      </c>
      <c r="U71" s="70">
        <f t="shared" si="6"/>
        <v>1.0666666666666669</v>
      </c>
      <c r="V71" s="70">
        <f t="shared" si="7"/>
        <v>0.34782608695652173</v>
      </c>
    </row>
    <row r="72" spans="1:22" x14ac:dyDescent="0.3">
      <c r="B72" s="3" t="s">
        <v>115</v>
      </c>
      <c r="C72" s="27">
        <v>167</v>
      </c>
      <c r="D72" s="21">
        <v>132</v>
      </c>
      <c r="E72" s="21">
        <v>170</v>
      </c>
      <c r="F72" s="70">
        <f t="shared" ref="F72:F135" si="8">IFERROR(((E72/C72)-1), " - ")</f>
        <v>1.7964071856287456E-2</v>
      </c>
      <c r="G72" s="71">
        <f t="shared" ref="G72:G135" si="9">IFERROR(((E72/D72)-1), " - ")</f>
        <v>0.28787878787878785</v>
      </c>
      <c r="H72" s="27">
        <v>2</v>
      </c>
      <c r="I72" s="21">
        <v>2</v>
      </c>
      <c r="J72" s="21">
        <v>4</v>
      </c>
      <c r="K72" s="70">
        <f t="shared" ref="K72:K135" si="10">IFERROR(((J72/H72)-1), " - ")</f>
        <v>1</v>
      </c>
      <c r="L72" s="71">
        <f t="shared" ref="L72:L135" si="11">IFERROR(((J72/I72)-1), " - ")</f>
        <v>1</v>
      </c>
      <c r="M72" s="27">
        <v>26</v>
      </c>
      <c r="N72" s="21">
        <v>15</v>
      </c>
      <c r="O72" s="21">
        <v>8</v>
      </c>
      <c r="P72" s="70">
        <f t="shared" ref="P72:P135" si="12">IFERROR(((O72/M72)-1), " - ")</f>
        <v>-0.69230769230769229</v>
      </c>
      <c r="Q72" s="71">
        <f t="shared" ref="Q72:Q135" si="13">IFERROR(((O72/N72)-1), " - ")</f>
        <v>-0.46666666666666667</v>
      </c>
      <c r="R72" s="27">
        <v>176</v>
      </c>
      <c r="S72" s="21">
        <v>152</v>
      </c>
      <c r="T72" s="21">
        <v>215</v>
      </c>
      <c r="U72" s="70">
        <f t="shared" ref="U72:U135" si="14">IFERROR(((T72/R72)-1), " - ")</f>
        <v>0.22159090909090917</v>
      </c>
      <c r="V72" s="70">
        <f t="shared" ref="V72:V135" si="15">IFERROR(((T72/S72)-1), " - ")</f>
        <v>0.41447368421052633</v>
      </c>
    </row>
    <row r="73" spans="1:22" x14ac:dyDescent="0.3">
      <c r="B73" s="3" t="s">
        <v>295</v>
      </c>
      <c r="C73" s="27">
        <v>118</v>
      </c>
      <c r="D73" s="21">
        <v>112</v>
      </c>
      <c r="E73" s="21">
        <v>112</v>
      </c>
      <c r="F73" s="70">
        <f t="shared" si="8"/>
        <v>-5.084745762711862E-2</v>
      </c>
      <c r="G73" s="71">
        <f t="shared" si="9"/>
        <v>0</v>
      </c>
      <c r="H73" s="27">
        <v>3</v>
      </c>
      <c r="I73" s="21">
        <v>2</v>
      </c>
      <c r="J73" s="21">
        <v>3</v>
      </c>
      <c r="K73" s="70">
        <f t="shared" si="10"/>
        <v>0</v>
      </c>
      <c r="L73" s="71">
        <f t="shared" si="11"/>
        <v>0.5</v>
      </c>
      <c r="M73" s="27">
        <v>13</v>
      </c>
      <c r="N73" s="21">
        <v>18</v>
      </c>
      <c r="O73" s="21">
        <v>8</v>
      </c>
      <c r="P73" s="70">
        <f t="shared" si="12"/>
        <v>-0.38461538461538458</v>
      </c>
      <c r="Q73" s="71">
        <f t="shared" si="13"/>
        <v>-0.55555555555555558</v>
      </c>
      <c r="R73" s="27">
        <v>133</v>
      </c>
      <c r="S73" s="21">
        <v>128</v>
      </c>
      <c r="T73" s="21">
        <v>119</v>
      </c>
      <c r="U73" s="70">
        <f t="shared" si="14"/>
        <v>-0.10526315789473684</v>
      </c>
      <c r="V73" s="70">
        <f t="shared" si="15"/>
        <v>-7.03125E-2</v>
      </c>
    </row>
    <row r="74" spans="1:22" x14ac:dyDescent="0.3">
      <c r="B74" s="3" t="s">
        <v>299</v>
      </c>
      <c r="C74" s="27">
        <v>68</v>
      </c>
      <c r="D74" s="21">
        <v>71</v>
      </c>
      <c r="E74" s="21">
        <v>87</v>
      </c>
      <c r="F74" s="70">
        <f t="shared" si="8"/>
        <v>0.27941176470588225</v>
      </c>
      <c r="G74" s="71">
        <f t="shared" si="9"/>
        <v>0.22535211267605626</v>
      </c>
      <c r="H74" s="27">
        <v>1</v>
      </c>
      <c r="I74" s="21">
        <v>1</v>
      </c>
      <c r="J74" s="21">
        <v>4</v>
      </c>
      <c r="K74" s="70">
        <f t="shared" si="10"/>
        <v>3</v>
      </c>
      <c r="L74" s="71">
        <f t="shared" si="11"/>
        <v>3</v>
      </c>
      <c r="M74" s="27">
        <v>5</v>
      </c>
      <c r="N74" s="21">
        <v>8</v>
      </c>
      <c r="O74" s="21">
        <v>9</v>
      </c>
      <c r="P74" s="70">
        <f t="shared" si="12"/>
        <v>0.8</v>
      </c>
      <c r="Q74" s="71">
        <f t="shared" si="13"/>
        <v>0.125</v>
      </c>
      <c r="R74" s="27">
        <v>90</v>
      </c>
      <c r="S74" s="21">
        <v>75</v>
      </c>
      <c r="T74" s="21">
        <v>100</v>
      </c>
      <c r="U74" s="70">
        <f t="shared" si="14"/>
        <v>0.11111111111111116</v>
      </c>
      <c r="V74" s="70">
        <f t="shared" si="15"/>
        <v>0.33333333333333326</v>
      </c>
    </row>
    <row r="75" spans="1:22" x14ac:dyDescent="0.3">
      <c r="B75" s="3" t="s">
        <v>117</v>
      </c>
      <c r="C75" s="27">
        <v>24</v>
      </c>
      <c r="D75" s="21">
        <v>16</v>
      </c>
      <c r="E75" s="21">
        <v>22</v>
      </c>
      <c r="F75" s="70">
        <f t="shared" si="8"/>
        <v>-8.333333333333337E-2</v>
      </c>
      <c r="G75" s="71">
        <f t="shared" si="9"/>
        <v>0.375</v>
      </c>
      <c r="H75" s="27">
        <v>3</v>
      </c>
      <c r="I75" s="21">
        <v>0</v>
      </c>
      <c r="J75" s="21">
        <v>1</v>
      </c>
      <c r="K75" s="70">
        <f t="shared" si="10"/>
        <v>-0.66666666666666674</v>
      </c>
      <c r="L75" s="71" t="str">
        <f t="shared" si="11"/>
        <v xml:space="preserve"> - </v>
      </c>
      <c r="M75" s="27">
        <v>1</v>
      </c>
      <c r="N75" s="21">
        <v>4</v>
      </c>
      <c r="O75" s="21">
        <v>0</v>
      </c>
      <c r="P75" s="70">
        <f t="shared" si="12"/>
        <v>-1</v>
      </c>
      <c r="Q75" s="71">
        <f t="shared" si="13"/>
        <v>-1</v>
      </c>
      <c r="R75" s="27">
        <v>30</v>
      </c>
      <c r="S75" s="21">
        <v>14</v>
      </c>
      <c r="T75" s="21">
        <v>32</v>
      </c>
      <c r="U75" s="70">
        <f t="shared" si="14"/>
        <v>6.6666666666666652E-2</v>
      </c>
      <c r="V75" s="70">
        <f t="shared" si="15"/>
        <v>1.2857142857142856</v>
      </c>
    </row>
    <row r="76" spans="1:22" x14ac:dyDescent="0.3">
      <c r="B76" s="3" t="s">
        <v>118</v>
      </c>
      <c r="C76" s="27">
        <v>10</v>
      </c>
      <c r="D76" s="21">
        <v>18</v>
      </c>
      <c r="E76" s="21">
        <v>13</v>
      </c>
      <c r="F76" s="70">
        <f t="shared" si="8"/>
        <v>0.30000000000000004</v>
      </c>
      <c r="G76" s="71">
        <f t="shared" si="9"/>
        <v>-0.27777777777777779</v>
      </c>
      <c r="H76" s="27">
        <v>0</v>
      </c>
      <c r="I76" s="21">
        <v>1</v>
      </c>
      <c r="J76" s="21">
        <v>0</v>
      </c>
      <c r="K76" s="70" t="str">
        <f t="shared" si="10"/>
        <v xml:space="preserve"> - </v>
      </c>
      <c r="L76" s="71">
        <f t="shared" si="11"/>
        <v>-1</v>
      </c>
      <c r="M76" s="27">
        <v>1</v>
      </c>
      <c r="N76" s="21">
        <v>6</v>
      </c>
      <c r="O76" s="21">
        <v>1</v>
      </c>
      <c r="P76" s="70">
        <f t="shared" si="12"/>
        <v>0</v>
      </c>
      <c r="Q76" s="71">
        <f t="shared" si="13"/>
        <v>-0.83333333333333337</v>
      </c>
      <c r="R76" s="27">
        <v>13</v>
      </c>
      <c r="S76" s="21">
        <v>15</v>
      </c>
      <c r="T76" s="21">
        <v>14</v>
      </c>
      <c r="U76" s="70">
        <f t="shared" si="14"/>
        <v>7.6923076923076872E-2</v>
      </c>
      <c r="V76" s="70">
        <f t="shared" si="15"/>
        <v>-6.6666666666666652E-2</v>
      </c>
    </row>
    <row r="77" spans="1:22" x14ac:dyDescent="0.3">
      <c r="B77" s="3" t="s">
        <v>119</v>
      </c>
      <c r="C77" s="27">
        <v>16</v>
      </c>
      <c r="D77" s="21">
        <v>19</v>
      </c>
      <c r="E77" s="21">
        <v>10</v>
      </c>
      <c r="F77" s="70">
        <f t="shared" si="8"/>
        <v>-0.375</v>
      </c>
      <c r="G77" s="71">
        <f t="shared" si="9"/>
        <v>-0.47368421052631582</v>
      </c>
      <c r="H77" s="27">
        <v>2</v>
      </c>
      <c r="I77" s="21">
        <v>2</v>
      </c>
      <c r="J77" s="21">
        <v>0</v>
      </c>
      <c r="K77" s="70">
        <f t="shared" si="10"/>
        <v>-1</v>
      </c>
      <c r="L77" s="71">
        <f t="shared" si="11"/>
        <v>-1</v>
      </c>
      <c r="M77" s="27">
        <v>2</v>
      </c>
      <c r="N77" s="21">
        <v>3</v>
      </c>
      <c r="O77" s="21">
        <v>2</v>
      </c>
      <c r="P77" s="70">
        <f t="shared" si="12"/>
        <v>0</v>
      </c>
      <c r="Q77" s="71">
        <f t="shared" si="13"/>
        <v>-0.33333333333333337</v>
      </c>
      <c r="R77" s="27">
        <v>20</v>
      </c>
      <c r="S77" s="21">
        <v>21</v>
      </c>
      <c r="T77" s="21">
        <v>8</v>
      </c>
      <c r="U77" s="70">
        <f t="shared" si="14"/>
        <v>-0.6</v>
      </c>
      <c r="V77" s="70">
        <f t="shared" si="15"/>
        <v>-0.61904761904761907</v>
      </c>
    </row>
    <row r="78" spans="1:22" x14ac:dyDescent="0.3">
      <c r="B78" s="3" t="s">
        <v>331</v>
      </c>
      <c r="C78" s="27">
        <v>26</v>
      </c>
      <c r="D78" s="21">
        <v>17</v>
      </c>
      <c r="E78" s="21">
        <v>16</v>
      </c>
      <c r="F78" s="70">
        <f t="shared" si="8"/>
        <v>-0.38461538461538458</v>
      </c>
      <c r="G78" s="71">
        <f t="shared" si="9"/>
        <v>-5.8823529411764719E-2</v>
      </c>
      <c r="H78" s="27">
        <v>1</v>
      </c>
      <c r="I78" s="21">
        <v>0</v>
      </c>
      <c r="J78" s="21">
        <v>0</v>
      </c>
      <c r="K78" s="70">
        <f t="shared" si="10"/>
        <v>-1</v>
      </c>
      <c r="L78" s="71" t="str">
        <f t="shared" si="11"/>
        <v xml:space="preserve"> - </v>
      </c>
      <c r="M78" s="27">
        <v>8</v>
      </c>
      <c r="N78" s="21">
        <v>2</v>
      </c>
      <c r="O78" s="21">
        <v>1</v>
      </c>
      <c r="P78" s="70">
        <f t="shared" si="12"/>
        <v>-0.875</v>
      </c>
      <c r="Q78" s="71">
        <f t="shared" si="13"/>
        <v>-0.5</v>
      </c>
      <c r="R78" s="27">
        <v>38</v>
      </c>
      <c r="S78" s="21">
        <v>17</v>
      </c>
      <c r="T78" s="21">
        <v>22</v>
      </c>
      <c r="U78" s="70">
        <f t="shared" si="14"/>
        <v>-0.42105263157894735</v>
      </c>
      <c r="V78" s="70">
        <f t="shared" si="15"/>
        <v>0.29411764705882359</v>
      </c>
    </row>
    <row r="79" spans="1:22" x14ac:dyDescent="0.3">
      <c r="B79" s="3" t="s">
        <v>340</v>
      </c>
      <c r="C79" s="27">
        <v>50</v>
      </c>
      <c r="D79" s="21">
        <v>41</v>
      </c>
      <c r="E79" s="21">
        <v>37</v>
      </c>
      <c r="F79" s="70">
        <f t="shared" si="8"/>
        <v>-0.26</v>
      </c>
      <c r="G79" s="71">
        <f t="shared" si="9"/>
        <v>-9.7560975609756073E-2</v>
      </c>
      <c r="H79" s="27">
        <v>0</v>
      </c>
      <c r="I79" s="21">
        <v>2</v>
      </c>
      <c r="J79" s="21">
        <v>0</v>
      </c>
      <c r="K79" s="70" t="str">
        <f t="shared" si="10"/>
        <v xml:space="preserve"> - </v>
      </c>
      <c r="L79" s="71">
        <f t="shared" si="11"/>
        <v>-1</v>
      </c>
      <c r="M79" s="27">
        <v>3</v>
      </c>
      <c r="N79" s="21">
        <v>3</v>
      </c>
      <c r="O79" s="21">
        <v>4</v>
      </c>
      <c r="P79" s="70">
        <f t="shared" si="12"/>
        <v>0.33333333333333326</v>
      </c>
      <c r="Q79" s="71">
        <f t="shared" si="13"/>
        <v>0.33333333333333326</v>
      </c>
      <c r="R79" s="27">
        <v>67</v>
      </c>
      <c r="S79" s="21">
        <v>43</v>
      </c>
      <c r="T79" s="21">
        <v>40</v>
      </c>
      <c r="U79" s="70">
        <f t="shared" si="14"/>
        <v>-0.40298507462686572</v>
      </c>
      <c r="V79" s="70">
        <f t="shared" si="15"/>
        <v>-6.9767441860465129E-2</v>
      </c>
    </row>
    <row r="80" spans="1:22" x14ac:dyDescent="0.3">
      <c r="B80" s="3" t="s">
        <v>120</v>
      </c>
      <c r="C80" s="27">
        <v>15</v>
      </c>
      <c r="D80" s="21">
        <v>11</v>
      </c>
      <c r="E80" s="21">
        <v>12</v>
      </c>
      <c r="F80" s="70">
        <f t="shared" si="8"/>
        <v>-0.19999999999999996</v>
      </c>
      <c r="G80" s="71">
        <f t="shared" si="9"/>
        <v>9.0909090909090828E-2</v>
      </c>
      <c r="H80" s="27">
        <v>0</v>
      </c>
      <c r="I80" s="21">
        <v>0</v>
      </c>
      <c r="J80" s="21">
        <v>0</v>
      </c>
      <c r="K80" s="70" t="str">
        <f t="shared" si="10"/>
        <v xml:space="preserve"> - </v>
      </c>
      <c r="L80" s="71" t="str">
        <f t="shared" si="11"/>
        <v xml:space="preserve"> - </v>
      </c>
      <c r="M80" s="27">
        <v>2</v>
      </c>
      <c r="N80" s="21">
        <v>0</v>
      </c>
      <c r="O80" s="21">
        <v>5</v>
      </c>
      <c r="P80" s="70">
        <f t="shared" si="12"/>
        <v>1.5</v>
      </c>
      <c r="Q80" s="71" t="str">
        <f t="shared" si="13"/>
        <v xml:space="preserve"> - </v>
      </c>
      <c r="R80" s="27">
        <v>18</v>
      </c>
      <c r="S80" s="21">
        <v>14</v>
      </c>
      <c r="T80" s="21">
        <v>11</v>
      </c>
      <c r="U80" s="70">
        <f t="shared" si="14"/>
        <v>-0.38888888888888884</v>
      </c>
      <c r="V80" s="70">
        <f t="shared" si="15"/>
        <v>-0.2142857142857143</v>
      </c>
    </row>
    <row r="81" spans="1:22" x14ac:dyDescent="0.3">
      <c r="B81" s="3" t="s">
        <v>349</v>
      </c>
      <c r="C81" s="27">
        <v>17</v>
      </c>
      <c r="D81" s="21">
        <v>17</v>
      </c>
      <c r="E81" s="21">
        <v>14</v>
      </c>
      <c r="F81" s="70">
        <f t="shared" si="8"/>
        <v>-0.17647058823529416</v>
      </c>
      <c r="G81" s="71">
        <f t="shared" si="9"/>
        <v>-0.17647058823529416</v>
      </c>
      <c r="H81" s="27">
        <v>1</v>
      </c>
      <c r="I81" s="21">
        <v>1</v>
      </c>
      <c r="J81" s="21">
        <v>2</v>
      </c>
      <c r="K81" s="70">
        <f t="shared" si="10"/>
        <v>1</v>
      </c>
      <c r="L81" s="71">
        <f t="shared" si="11"/>
        <v>1</v>
      </c>
      <c r="M81" s="27">
        <v>3</v>
      </c>
      <c r="N81" s="21">
        <v>3</v>
      </c>
      <c r="O81" s="21">
        <v>1</v>
      </c>
      <c r="P81" s="70">
        <f t="shared" si="12"/>
        <v>-0.66666666666666674</v>
      </c>
      <c r="Q81" s="71">
        <f t="shared" si="13"/>
        <v>-0.66666666666666674</v>
      </c>
      <c r="R81" s="27">
        <v>28</v>
      </c>
      <c r="S81" s="21">
        <v>22</v>
      </c>
      <c r="T81" s="21">
        <v>19</v>
      </c>
      <c r="U81" s="70">
        <f t="shared" si="14"/>
        <v>-0.3214285714285714</v>
      </c>
      <c r="V81" s="70">
        <f t="shared" si="15"/>
        <v>-0.13636363636363635</v>
      </c>
    </row>
    <row r="82" spans="1:22" x14ac:dyDescent="0.3">
      <c r="A82" s="250" t="s">
        <v>28</v>
      </c>
      <c r="B82" s="251"/>
      <c r="C82" s="68">
        <v>1624</v>
      </c>
      <c r="D82" s="69">
        <v>1417</v>
      </c>
      <c r="E82" s="69">
        <v>1652</v>
      </c>
      <c r="F82" s="70">
        <f t="shared" si="8"/>
        <v>1.7241379310344751E-2</v>
      </c>
      <c r="G82" s="71">
        <f t="shared" si="9"/>
        <v>0.16584333098094572</v>
      </c>
      <c r="H82" s="68">
        <v>40</v>
      </c>
      <c r="I82" s="69">
        <v>21</v>
      </c>
      <c r="J82" s="69">
        <v>34</v>
      </c>
      <c r="K82" s="70">
        <f t="shared" si="10"/>
        <v>-0.15000000000000002</v>
      </c>
      <c r="L82" s="71">
        <f t="shared" si="11"/>
        <v>0.61904761904761907</v>
      </c>
      <c r="M82" s="68">
        <v>79</v>
      </c>
      <c r="N82" s="69">
        <v>76</v>
      </c>
      <c r="O82" s="69">
        <v>93</v>
      </c>
      <c r="P82" s="70">
        <f t="shared" si="12"/>
        <v>0.17721518987341778</v>
      </c>
      <c r="Q82" s="71">
        <f t="shared" si="13"/>
        <v>0.22368421052631571</v>
      </c>
      <c r="R82" s="68">
        <v>1952</v>
      </c>
      <c r="S82" s="69">
        <v>1654</v>
      </c>
      <c r="T82" s="69">
        <v>1931</v>
      </c>
      <c r="U82" s="70">
        <f t="shared" si="14"/>
        <v>-1.0758196721311508E-2</v>
      </c>
      <c r="V82" s="70">
        <f t="shared" si="15"/>
        <v>0.16747279322853692</v>
      </c>
    </row>
    <row r="83" spans="1:22" x14ac:dyDescent="0.3">
      <c r="B83" s="3" t="s">
        <v>121</v>
      </c>
      <c r="C83" s="27">
        <v>34</v>
      </c>
      <c r="D83" s="21">
        <v>35</v>
      </c>
      <c r="E83" s="21">
        <v>29</v>
      </c>
      <c r="F83" s="70">
        <f t="shared" si="8"/>
        <v>-0.1470588235294118</v>
      </c>
      <c r="G83" s="71">
        <f t="shared" si="9"/>
        <v>-0.17142857142857137</v>
      </c>
      <c r="H83" s="27">
        <v>1</v>
      </c>
      <c r="I83" s="21">
        <v>0</v>
      </c>
      <c r="J83" s="21">
        <v>1</v>
      </c>
      <c r="K83" s="70">
        <f t="shared" si="10"/>
        <v>0</v>
      </c>
      <c r="L83" s="71" t="str">
        <f t="shared" si="11"/>
        <v xml:space="preserve"> - </v>
      </c>
      <c r="M83" s="27">
        <v>5</v>
      </c>
      <c r="N83" s="21">
        <v>5</v>
      </c>
      <c r="O83" s="21">
        <v>3</v>
      </c>
      <c r="P83" s="70">
        <f t="shared" si="12"/>
        <v>-0.4</v>
      </c>
      <c r="Q83" s="71">
        <f t="shared" si="13"/>
        <v>-0.4</v>
      </c>
      <c r="R83" s="27">
        <v>39</v>
      </c>
      <c r="S83" s="21">
        <v>48</v>
      </c>
      <c r="T83" s="21">
        <v>29</v>
      </c>
      <c r="U83" s="70">
        <f t="shared" si="14"/>
        <v>-0.25641025641025639</v>
      </c>
      <c r="V83" s="70">
        <f t="shared" si="15"/>
        <v>-0.39583333333333337</v>
      </c>
    </row>
    <row r="84" spans="1:22" x14ac:dyDescent="0.3">
      <c r="B84" s="3" t="s">
        <v>122</v>
      </c>
      <c r="C84" s="27">
        <v>151</v>
      </c>
      <c r="D84" s="21">
        <v>128</v>
      </c>
      <c r="E84" s="21">
        <v>139</v>
      </c>
      <c r="F84" s="70">
        <f t="shared" si="8"/>
        <v>-7.9470198675496651E-2</v>
      </c>
      <c r="G84" s="71">
        <f t="shared" si="9"/>
        <v>8.59375E-2</v>
      </c>
      <c r="H84" s="27">
        <v>4</v>
      </c>
      <c r="I84" s="21">
        <v>2</v>
      </c>
      <c r="J84" s="21">
        <v>4</v>
      </c>
      <c r="K84" s="70">
        <f t="shared" si="10"/>
        <v>0</v>
      </c>
      <c r="L84" s="71">
        <f t="shared" si="11"/>
        <v>1</v>
      </c>
      <c r="M84" s="27">
        <v>9</v>
      </c>
      <c r="N84" s="21">
        <v>4</v>
      </c>
      <c r="O84" s="21">
        <v>9</v>
      </c>
      <c r="P84" s="70">
        <f t="shared" si="12"/>
        <v>0</v>
      </c>
      <c r="Q84" s="71">
        <f t="shared" si="13"/>
        <v>1.25</v>
      </c>
      <c r="R84" s="27">
        <v>180</v>
      </c>
      <c r="S84" s="21">
        <v>152</v>
      </c>
      <c r="T84" s="21">
        <v>152</v>
      </c>
      <c r="U84" s="70">
        <f t="shared" si="14"/>
        <v>-0.15555555555555556</v>
      </c>
      <c r="V84" s="70">
        <f t="shared" si="15"/>
        <v>0</v>
      </c>
    </row>
    <row r="85" spans="1:22" x14ac:dyDescent="0.3">
      <c r="B85" s="3" t="s">
        <v>28</v>
      </c>
      <c r="C85" s="27">
        <v>620</v>
      </c>
      <c r="D85" s="21">
        <v>509</v>
      </c>
      <c r="E85" s="21">
        <v>601</v>
      </c>
      <c r="F85" s="70">
        <f t="shared" si="8"/>
        <v>-3.0645161290322576E-2</v>
      </c>
      <c r="G85" s="71">
        <f t="shared" si="9"/>
        <v>0.18074656188605109</v>
      </c>
      <c r="H85" s="27">
        <v>8</v>
      </c>
      <c r="I85" s="21">
        <v>5</v>
      </c>
      <c r="J85" s="21">
        <v>5</v>
      </c>
      <c r="K85" s="70">
        <f t="shared" si="10"/>
        <v>-0.375</v>
      </c>
      <c r="L85" s="71">
        <f t="shared" si="11"/>
        <v>0</v>
      </c>
      <c r="M85" s="27">
        <v>21</v>
      </c>
      <c r="N85" s="21">
        <v>15</v>
      </c>
      <c r="O85" s="21">
        <v>27</v>
      </c>
      <c r="P85" s="70">
        <f t="shared" si="12"/>
        <v>0.28571428571428581</v>
      </c>
      <c r="Q85" s="71">
        <f t="shared" si="13"/>
        <v>0.8</v>
      </c>
      <c r="R85" s="27">
        <v>739</v>
      </c>
      <c r="S85" s="21">
        <v>579</v>
      </c>
      <c r="T85" s="21">
        <v>702</v>
      </c>
      <c r="U85" s="70">
        <f t="shared" si="14"/>
        <v>-5.0067658998646847E-2</v>
      </c>
      <c r="V85" s="70">
        <f t="shared" si="15"/>
        <v>0.21243523316062185</v>
      </c>
    </row>
    <row r="86" spans="1:22" x14ac:dyDescent="0.3">
      <c r="B86" s="3" t="s">
        <v>123</v>
      </c>
      <c r="C86" s="27">
        <v>57</v>
      </c>
      <c r="D86" s="21">
        <v>43</v>
      </c>
      <c r="E86" s="21">
        <v>60</v>
      </c>
      <c r="F86" s="70">
        <f t="shared" si="8"/>
        <v>5.2631578947368363E-2</v>
      </c>
      <c r="G86" s="71">
        <f t="shared" si="9"/>
        <v>0.39534883720930236</v>
      </c>
      <c r="H86" s="27">
        <v>3</v>
      </c>
      <c r="I86" s="21">
        <v>0</v>
      </c>
      <c r="J86" s="21">
        <v>1</v>
      </c>
      <c r="K86" s="70">
        <f t="shared" si="10"/>
        <v>-0.66666666666666674</v>
      </c>
      <c r="L86" s="71" t="str">
        <f t="shared" si="11"/>
        <v xml:space="preserve"> - </v>
      </c>
      <c r="M86" s="27">
        <v>5</v>
      </c>
      <c r="N86" s="21">
        <v>1</v>
      </c>
      <c r="O86" s="21">
        <v>1</v>
      </c>
      <c r="P86" s="70">
        <f t="shared" si="12"/>
        <v>-0.8</v>
      </c>
      <c r="Q86" s="71">
        <f t="shared" si="13"/>
        <v>0</v>
      </c>
      <c r="R86" s="27">
        <v>75</v>
      </c>
      <c r="S86" s="21">
        <v>57</v>
      </c>
      <c r="T86" s="21">
        <v>74</v>
      </c>
      <c r="U86" s="70">
        <f t="shared" si="14"/>
        <v>-1.3333333333333308E-2</v>
      </c>
      <c r="V86" s="70">
        <f t="shared" si="15"/>
        <v>0.29824561403508776</v>
      </c>
    </row>
    <row r="87" spans="1:22" x14ac:dyDescent="0.3">
      <c r="B87" s="3" t="s">
        <v>124</v>
      </c>
      <c r="C87" s="27">
        <v>222</v>
      </c>
      <c r="D87" s="21">
        <v>216</v>
      </c>
      <c r="E87" s="21">
        <v>273</v>
      </c>
      <c r="F87" s="70">
        <f t="shared" si="8"/>
        <v>0.22972972972972983</v>
      </c>
      <c r="G87" s="71">
        <f t="shared" si="9"/>
        <v>0.26388888888888884</v>
      </c>
      <c r="H87" s="27">
        <v>4</v>
      </c>
      <c r="I87" s="21">
        <v>6</v>
      </c>
      <c r="J87" s="21">
        <v>7</v>
      </c>
      <c r="K87" s="70">
        <f t="shared" si="10"/>
        <v>0.75</v>
      </c>
      <c r="L87" s="71">
        <f t="shared" si="11"/>
        <v>0.16666666666666674</v>
      </c>
      <c r="M87" s="27">
        <v>14</v>
      </c>
      <c r="N87" s="21">
        <v>16</v>
      </c>
      <c r="O87" s="21">
        <v>17</v>
      </c>
      <c r="P87" s="70">
        <f t="shared" si="12"/>
        <v>0.21428571428571419</v>
      </c>
      <c r="Q87" s="71">
        <f t="shared" si="13"/>
        <v>6.25E-2</v>
      </c>
      <c r="R87" s="27">
        <v>281</v>
      </c>
      <c r="S87" s="21">
        <v>251</v>
      </c>
      <c r="T87" s="21">
        <v>312</v>
      </c>
      <c r="U87" s="70">
        <f t="shared" si="14"/>
        <v>0.11032028469750887</v>
      </c>
      <c r="V87" s="70">
        <f t="shared" si="15"/>
        <v>0.24302788844621515</v>
      </c>
    </row>
    <row r="88" spans="1:22" x14ac:dyDescent="0.3">
      <c r="B88" s="3" t="s">
        <v>301</v>
      </c>
      <c r="C88" s="27">
        <v>26</v>
      </c>
      <c r="D88" s="21">
        <v>26</v>
      </c>
      <c r="E88" s="21">
        <v>22</v>
      </c>
      <c r="F88" s="70">
        <f t="shared" si="8"/>
        <v>-0.15384615384615385</v>
      </c>
      <c r="G88" s="71">
        <f t="shared" si="9"/>
        <v>-0.15384615384615385</v>
      </c>
      <c r="H88" s="27">
        <v>1</v>
      </c>
      <c r="I88" s="21">
        <v>1</v>
      </c>
      <c r="J88" s="21">
        <v>1</v>
      </c>
      <c r="K88" s="70">
        <f t="shared" si="10"/>
        <v>0</v>
      </c>
      <c r="L88" s="71">
        <f t="shared" si="11"/>
        <v>0</v>
      </c>
      <c r="M88" s="27">
        <v>1</v>
      </c>
      <c r="N88" s="21">
        <v>3</v>
      </c>
      <c r="O88" s="21">
        <v>2</v>
      </c>
      <c r="P88" s="70">
        <f t="shared" si="12"/>
        <v>1</v>
      </c>
      <c r="Q88" s="71">
        <f t="shared" si="13"/>
        <v>-0.33333333333333337</v>
      </c>
      <c r="R88" s="27">
        <v>30</v>
      </c>
      <c r="S88" s="21">
        <v>31</v>
      </c>
      <c r="T88" s="21">
        <v>25</v>
      </c>
      <c r="U88" s="70">
        <f t="shared" si="14"/>
        <v>-0.16666666666666663</v>
      </c>
      <c r="V88" s="70">
        <f t="shared" si="15"/>
        <v>-0.19354838709677424</v>
      </c>
    </row>
    <row r="89" spans="1:22" x14ac:dyDescent="0.3">
      <c r="B89" s="3" t="s">
        <v>308</v>
      </c>
      <c r="C89" s="27">
        <v>49</v>
      </c>
      <c r="D89" s="21">
        <v>41</v>
      </c>
      <c r="E89" s="21">
        <v>54</v>
      </c>
      <c r="F89" s="70">
        <f t="shared" si="8"/>
        <v>0.1020408163265305</v>
      </c>
      <c r="G89" s="71">
        <f t="shared" si="9"/>
        <v>0.31707317073170738</v>
      </c>
      <c r="H89" s="27">
        <v>3</v>
      </c>
      <c r="I89" s="21">
        <v>0</v>
      </c>
      <c r="J89" s="21">
        <v>2</v>
      </c>
      <c r="K89" s="70">
        <f t="shared" si="10"/>
        <v>-0.33333333333333337</v>
      </c>
      <c r="L89" s="71" t="str">
        <f t="shared" si="11"/>
        <v xml:space="preserve"> - </v>
      </c>
      <c r="M89" s="27">
        <v>0</v>
      </c>
      <c r="N89" s="21">
        <v>0</v>
      </c>
      <c r="O89" s="21">
        <v>5</v>
      </c>
      <c r="P89" s="70" t="str">
        <f t="shared" si="12"/>
        <v xml:space="preserve"> - </v>
      </c>
      <c r="Q89" s="71" t="str">
        <f t="shared" si="13"/>
        <v xml:space="preserve"> - </v>
      </c>
      <c r="R89" s="27">
        <v>58</v>
      </c>
      <c r="S89" s="21">
        <v>52</v>
      </c>
      <c r="T89" s="21">
        <v>60</v>
      </c>
      <c r="U89" s="70">
        <f t="shared" si="14"/>
        <v>3.4482758620689724E-2</v>
      </c>
      <c r="V89" s="70">
        <f t="shared" si="15"/>
        <v>0.15384615384615374</v>
      </c>
    </row>
    <row r="90" spans="1:22" x14ac:dyDescent="0.3">
      <c r="B90" s="3" t="s">
        <v>125</v>
      </c>
      <c r="C90" s="27">
        <v>50</v>
      </c>
      <c r="D90" s="21">
        <v>52</v>
      </c>
      <c r="E90" s="21">
        <v>59</v>
      </c>
      <c r="F90" s="70">
        <f t="shared" si="8"/>
        <v>0.17999999999999994</v>
      </c>
      <c r="G90" s="71">
        <f t="shared" si="9"/>
        <v>0.13461538461538458</v>
      </c>
      <c r="H90" s="27">
        <v>0</v>
      </c>
      <c r="I90" s="21">
        <v>0</v>
      </c>
      <c r="J90" s="21">
        <v>3</v>
      </c>
      <c r="K90" s="70" t="str">
        <f t="shared" si="10"/>
        <v xml:space="preserve"> - </v>
      </c>
      <c r="L90" s="71" t="str">
        <f t="shared" si="11"/>
        <v xml:space="preserve"> - </v>
      </c>
      <c r="M90" s="27">
        <v>2</v>
      </c>
      <c r="N90" s="21">
        <v>2</v>
      </c>
      <c r="O90" s="21">
        <v>3</v>
      </c>
      <c r="P90" s="70">
        <f t="shared" si="12"/>
        <v>0.5</v>
      </c>
      <c r="Q90" s="71">
        <f t="shared" si="13"/>
        <v>0.5</v>
      </c>
      <c r="R90" s="27">
        <v>60</v>
      </c>
      <c r="S90" s="21">
        <v>61</v>
      </c>
      <c r="T90" s="21">
        <v>73</v>
      </c>
      <c r="U90" s="70">
        <f t="shared" si="14"/>
        <v>0.21666666666666656</v>
      </c>
      <c r="V90" s="70">
        <f t="shared" si="15"/>
        <v>0.19672131147540983</v>
      </c>
    </row>
    <row r="91" spans="1:22" x14ac:dyDescent="0.3">
      <c r="B91" s="3" t="s">
        <v>126</v>
      </c>
      <c r="C91" s="27">
        <v>38</v>
      </c>
      <c r="D91" s="21">
        <v>37</v>
      </c>
      <c r="E91" s="21">
        <v>31</v>
      </c>
      <c r="F91" s="70">
        <f t="shared" si="8"/>
        <v>-0.18421052631578949</v>
      </c>
      <c r="G91" s="71">
        <f t="shared" si="9"/>
        <v>-0.16216216216216217</v>
      </c>
      <c r="H91" s="27">
        <v>1</v>
      </c>
      <c r="I91" s="21">
        <v>2</v>
      </c>
      <c r="J91" s="21">
        <v>1</v>
      </c>
      <c r="K91" s="70">
        <f t="shared" si="10"/>
        <v>0</v>
      </c>
      <c r="L91" s="71">
        <f t="shared" si="11"/>
        <v>-0.5</v>
      </c>
      <c r="M91" s="27">
        <v>1</v>
      </c>
      <c r="N91" s="21">
        <v>3</v>
      </c>
      <c r="O91" s="21">
        <v>3</v>
      </c>
      <c r="P91" s="70">
        <f t="shared" si="12"/>
        <v>2</v>
      </c>
      <c r="Q91" s="71">
        <f t="shared" si="13"/>
        <v>0</v>
      </c>
      <c r="R91" s="27">
        <v>48</v>
      </c>
      <c r="S91" s="21">
        <v>36</v>
      </c>
      <c r="T91" s="21">
        <v>47</v>
      </c>
      <c r="U91" s="70">
        <f t="shared" si="14"/>
        <v>-2.083333333333337E-2</v>
      </c>
      <c r="V91" s="70">
        <f t="shared" si="15"/>
        <v>0.30555555555555558</v>
      </c>
    </row>
    <row r="92" spans="1:22" x14ac:dyDescent="0.3">
      <c r="B92" s="3" t="s">
        <v>127</v>
      </c>
      <c r="C92" s="27">
        <v>100</v>
      </c>
      <c r="D92" s="21">
        <v>77</v>
      </c>
      <c r="E92" s="21">
        <v>101</v>
      </c>
      <c r="F92" s="70">
        <f t="shared" si="8"/>
        <v>1.0000000000000009E-2</v>
      </c>
      <c r="G92" s="71">
        <f t="shared" si="9"/>
        <v>0.31168831168831179</v>
      </c>
      <c r="H92" s="27">
        <v>4</v>
      </c>
      <c r="I92" s="21">
        <v>1</v>
      </c>
      <c r="J92" s="21">
        <v>2</v>
      </c>
      <c r="K92" s="70">
        <f t="shared" si="10"/>
        <v>-0.5</v>
      </c>
      <c r="L92" s="71">
        <f t="shared" si="11"/>
        <v>1</v>
      </c>
      <c r="M92" s="27">
        <v>5</v>
      </c>
      <c r="N92" s="21">
        <v>2</v>
      </c>
      <c r="O92" s="21">
        <v>3</v>
      </c>
      <c r="P92" s="70">
        <f t="shared" si="12"/>
        <v>-0.4</v>
      </c>
      <c r="Q92" s="71">
        <f t="shared" si="13"/>
        <v>0.5</v>
      </c>
      <c r="R92" s="27">
        <v>137</v>
      </c>
      <c r="S92" s="21">
        <v>87</v>
      </c>
      <c r="T92" s="21">
        <v>112</v>
      </c>
      <c r="U92" s="70">
        <f t="shared" si="14"/>
        <v>-0.18248175182481752</v>
      </c>
      <c r="V92" s="70">
        <f t="shared" si="15"/>
        <v>0.28735632183908044</v>
      </c>
    </row>
    <row r="93" spans="1:22" x14ac:dyDescent="0.3">
      <c r="B93" s="3" t="s">
        <v>128</v>
      </c>
      <c r="C93" s="27">
        <v>77</v>
      </c>
      <c r="D93" s="21">
        <v>45</v>
      </c>
      <c r="E93" s="21">
        <v>74</v>
      </c>
      <c r="F93" s="70">
        <f t="shared" si="8"/>
        <v>-3.8961038961038974E-2</v>
      </c>
      <c r="G93" s="71">
        <f t="shared" si="9"/>
        <v>0.64444444444444438</v>
      </c>
      <c r="H93" s="27">
        <v>2</v>
      </c>
      <c r="I93" s="21">
        <v>0</v>
      </c>
      <c r="J93" s="21">
        <v>1</v>
      </c>
      <c r="K93" s="70">
        <f t="shared" si="10"/>
        <v>-0.5</v>
      </c>
      <c r="L93" s="71" t="str">
        <f t="shared" si="11"/>
        <v xml:space="preserve"> - </v>
      </c>
      <c r="M93" s="27">
        <v>3</v>
      </c>
      <c r="N93" s="21">
        <v>4</v>
      </c>
      <c r="O93" s="21">
        <v>7</v>
      </c>
      <c r="P93" s="70">
        <f t="shared" si="12"/>
        <v>1.3333333333333335</v>
      </c>
      <c r="Q93" s="71">
        <f t="shared" si="13"/>
        <v>0.75</v>
      </c>
      <c r="R93" s="27">
        <v>80</v>
      </c>
      <c r="S93" s="21">
        <v>47</v>
      </c>
      <c r="T93" s="21">
        <v>77</v>
      </c>
      <c r="U93" s="70">
        <f t="shared" si="14"/>
        <v>-3.7499999999999978E-2</v>
      </c>
      <c r="V93" s="70">
        <f t="shared" si="15"/>
        <v>0.63829787234042556</v>
      </c>
    </row>
    <row r="94" spans="1:22" x14ac:dyDescent="0.3">
      <c r="B94" s="3" t="s">
        <v>129</v>
      </c>
      <c r="C94" s="27">
        <v>11</v>
      </c>
      <c r="D94" s="21">
        <v>11</v>
      </c>
      <c r="E94" s="21">
        <v>9</v>
      </c>
      <c r="F94" s="70">
        <f t="shared" si="8"/>
        <v>-0.18181818181818177</v>
      </c>
      <c r="G94" s="71">
        <f t="shared" si="9"/>
        <v>-0.18181818181818177</v>
      </c>
      <c r="H94" s="27">
        <v>1</v>
      </c>
      <c r="I94" s="21">
        <v>0</v>
      </c>
      <c r="J94" s="21">
        <v>0</v>
      </c>
      <c r="K94" s="70">
        <f t="shared" si="10"/>
        <v>-1</v>
      </c>
      <c r="L94" s="71" t="str">
        <f t="shared" si="11"/>
        <v xml:space="preserve"> - </v>
      </c>
      <c r="M94" s="27">
        <v>0</v>
      </c>
      <c r="N94" s="21">
        <v>3</v>
      </c>
      <c r="O94" s="21">
        <v>3</v>
      </c>
      <c r="P94" s="70" t="str">
        <f t="shared" si="12"/>
        <v xml:space="preserve"> - </v>
      </c>
      <c r="Q94" s="71">
        <f t="shared" si="13"/>
        <v>0</v>
      </c>
      <c r="R94" s="27">
        <v>10</v>
      </c>
      <c r="S94" s="21">
        <v>12</v>
      </c>
      <c r="T94" s="21">
        <v>8</v>
      </c>
      <c r="U94" s="70">
        <f t="shared" si="14"/>
        <v>-0.19999999999999996</v>
      </c>
      <c r="V94" s="70">
        <f t="shared" si="15"/>
        <v>-0.33333333333333337</v>
      </c>
    </row>
    <row r="95" spans="1:22" x14ac:dyDescent="0.3">
      <c r="B95" s="3" t="s">
        <v>130</v>
      </c>
      <c r="C95" s="27">
        <v>44</v>
      </c>
      <c r="D95" s="21">
        <v>40</v>
      </c>
      <c r="E95" s="21">
        <v>56</v>
      </c>
      <c r="F95" s="70">
        <f t="shared" si="8"/>
        <v>0.27272727272727271</v>
      </c>
      <c r="G95" s="71">
        <f t="shared" si="9"/>
        <v>0.39999999999999991</v>
      </c>
      <c r="H95" s="27">
        <v>2</v>
      </c>
      <c r="I95" s="21">
        <v>0</v>
      </c>
      <c r="J95" s="21">
        <v>0</v>
      </c>
      <c r="K95" s="70">
        <f t="shared" si="10"/>
        <v>-1</v>
      </c>
      <c r="L95" s="71" t="str">
        <f t="shared" si="11"/>
        <v xml:space="preserve"> - </v>
      </c>
      <c r="M95" s="27">
        <v>4</v>
      </c>
      <c r="N95" s="21">
        <v>2</v>
      </c>
      <c r="O95" s="21">
        <v>5</v>
      </c>
      <c r="P95" s="70">
        <f t="shared" si="12"/>
        <v>0.25</v>
      </c>
      <c r="Q95" s="71">
        <f t="shared" si="13"/>
        <v>1.5</v>
      </c>
      <c r="R95" s="27">
        <v>43</v>
      </c>
      <c r="S95" s="21">
        <v>47</v>
      </c>
      <c r="T95" s="21">
        <v>78</v>
      </c>
      <c r="U95" s="70">
        <f t="shared" si="14"/>
        <v>0.81395348837209291</v>
      </c>
      <c r="V95" s="70">
        <f t="shared" si="15"/>
        <v>0.65957446808510634</v>
      </c>
    </row>
    <row r="96" spans="1:22" x14ac:dyDescent="0.3">
      <c r="B96" s="3" t="s">
        <v>131</v>
      </c>
      <c r="C96" s="27">
        <v>21</v>
      </c>
      <c r="D96" s="21">
        <v>21</v>
      </c>
      <c r="E96" s="21">
        <v>22</v>
      </c>
      <c r="F96" s="70">
        <f t="shared" si="8"/>
        <v>4.7619047619047672E-2</v>
      </c>
      <c r="G96" s="71">
        <f t="shared" si="9"/>
        <v>4.7619047619047672E-2</v>
      </c>
      <c r="H96" s="27">
        <v>2</v>
      </c>
      <c r="I96" s="21">
        <v>1</v>
      </c>
      <c r="J96" s="21">
        <v>3</v>
      </c>
      <c r="K96" s="70">
        <f t="shared" si="10"/>
        <v>0.5</v>
      </c>
      <c r="L96" s="71">
        <f t="shared" si="11"/>
        <v>2</v>
      </c>
      <c r="M96" s="27">
        <v>0</v>
      </c>
      <c r="N96" s="21">
        <v>0</v>
      </c>
      <c r="O96" s="21">
        <v>2</v>
      </c>
      <c r="P96" s="70" t="str">
        <f t="shared" si="12"/>
        <v xml:space="preserve"> - </v>
      </c>
      <c r="Q96" s="71" t="str">
        <f t="shared" si="13"/>
        <v xml:space="preserve"> - </v>
      </c>
      <c r="R96" s="27">
        <v>22</v>
      </c>
      <c r="S96" s="21">
        <v>25</v>
      </c>
      <c r="T96" s="21">
        <v>29</v>
      </c>
      <c r="U96" s="70">
        <f t="shared" si="14"/>
        <v>0.31818181818181812</v>
      </c>
      <c r="V96" s="70">
        <f t="shared" si="15"/>
        <v>0.15999999999999992</v>
      </c>
    </row>
    <row r="97" spans="1:22" x14ac:dyDescent="0.3">
      <c r="B97" s="3" t="s">
        <v>132</v>
      </c>
      <c r="C97" s="27">
        <v>46</v>
      </c>
      <c r="D97" s="21">
        <v>56</v>
      </c>
      <c r="E97" s="21">
        <v>53</v>
      </c>
      <c r="F97" s="70">
        <f t="shared" si="8"/>
        <v>0.15217391304347827</v>
      </c>
      <c r="G97" s="71">
        <f t="shared" si="9"/>
        <v>-5.3571428571428603E-2</v>
      </c>
      <c r="H97" s="27">
        <v>1</v>
      </c>
      <c r="I97" s="21">
        <v>1</v>
      </c>
      <c r="J97" s="21">
        <v>3</v>
      </c>
      <c r="K97" s="70">
        <f t="shared" si="10"/>
        <v>2</v>
      </c>
      <c r="L97" s="71">
        <f t="shared" si="11"/>
        <v>2</v>
      </c>
      <c r="M97" s="27">
        <v>3</v>
      </c>
      <c r="N97" s="21">
        <v>7</v>
      </c>
      <c r="O97" s="21">
        <v>2</v>
      </c>
      <c r="P97" s="70">
        <f t="shared" si="12"/>
        <v>-0.33333333333333337</v>
      </c>
      <c r="Q97" s="71">
        <f t="shared" si="13"/>
        <v>-0.7142857142857143</v>
      </c>
      <c r="R97" s="27">
        <v>51</v>
      </c>
      <c r="S97" s="21">
        <v>68</v>
      </c>
      <c r="T97" s="21">
        <v>69</v>
      </c>
      <c r="U97" s="70">
        <f t="shared" si="14"/>
        <v>0.35294117647058831</v>
      </c>
      <c r="V97" s="70">
        <f t="shared" si="15"/>
        <v>1.4705882352941124E-2</v>
      </c>
    </row>
    <row r="98" spans="1:22" x14ac:dyDescent="0.3">
      <c r="B98" s="3" t="s">
        <v>342</v>
      </c>
      <c r="C98" s="27">
        <v>46</v>
      </c>
      <c r="D98" s="21">
        <v>50</v>
      </c>
      <c r="E98" s="21">
        <v>49</v>
      </c>
      <c r="F98" s="70">
        <f t="shared" si="8"/>
        <v>6.5217391304347894E-2</v>
      </c>
      <c r="G98" s="71">
        <f t="shared" si="9"/>
        <v>-2.0000000000000018E-2</v>
      </c>
      <c r="H98" s="27">
        <v>2</v>
      </c>
      <c r="I98" s="21">
        <v>1</v>
      </c>
      <c r="J98" s="21">
        <v>0</v>
      </c>
      <c r="K98" s="70">
        <f t="shared" si="10"/>
        <v>-1</v>
      </c>
      <c r="L98" s="71">
        <f t="shared" si="11"/>
        <v>-1</v>
      </c>
      <c r="M98" s="27">
        <v>6</v>
      </c>
      <c r="N98" s="21">
        <v>6</v>
      </c>
      <c r="O98" s="21">
        <v>1</v>
      </c>
      <c r="P98" s="70">
        <f t="shared" si="12"/>
        <v>-0.83333333333333337</v>
      </c>
      <c r="Q98" s="71">
        <f t="shared" si="13"/>
        <v>-0.83333333333333337</v>
      </c>
      <c r="R98" s="27">
        <v>54</v>
      </c>
      <c r="S98" s="21">
        <v>71</v>
      </c>
      <c r="T98" s="21">
        <v>59</v>
      </c>
      <c r="U98" s="70">
        <f t="shared" si="14"/>
        <v>9.259259259259256E-2</v>
      </c>
      <c r="V98" s="70">
        <f t="shared" si="15"/>
        <v>-0.16901408450704225</v>
      </c>
    </row>
    <row r="99" spans="1:22" x14ac:dyDescent="0.3">
      <c r="B99" s="3" t="s">
        <v>133</v>
      </c>
      <c r="C99" s="27">
        <v>32</v>
      </c>
      <c r="D99" s="21">
        <v>30</v>
      </c>
      <c r="E99" s="21">
        <v>20</v>
      </c>
      <c r="F99" s="70">
        <f t="shared" si="8"/>
        <v>-0.375</v>
      </c>
      <c r="G99" s="71">
        <f t="shared" si="9"/>
        <v>-0.33333333333333337</v>
      </c>
      <c r="H99" s="27">
        <v>1</v>
      </c>
      <c r="I99" s="21">
        <v>1</v>
      </c>
      <c r="J99" s="21">
        <v>0</v>
      </c>
      <c r="K99" s="70">
        <f t="shared" si="10"/>
        <v>-1</v>
      </c>
      <c r="L99" s="71">
        <f t="shared" si="11"/>
        <v>-1</v>
      </c>
      <c r="M99" s="27">
        <v>0</v>
      </c>
      <c r="N99" s="21">
        <v>3</v>
      </c>
      <c r="O99" s="21">
        <v>0</v>
      </c>
      <c r="P99" s="70" t="str">
        <f t="shared" si="12"/>
        <v xml:space="preserve"> - </v>
      </c>
      <c r="Q99" s="71">
        <f t="shared" si="13"/>
        <v>-1</v>
      </c>
      <c r="R99" s="27">
        <v>45</v>
      </c>
      <c r="S99" s="21">
        <v>30</v>
      </c>
      <c r="T99" s="21">
        <v>25</v>
      </c>
      <c r="U99" s="70">
        <f t="shared" si="14"/>
        <v>-0.44444444444444442</v>
      </c>
      <c r="V99" s="70">
        <f t="shared" si="15"/>
        <v>-0.16666666666666663</v>
      </c>
    </row>
    <row r="100" spans="1:22" x14ac:dyDescent="0.3">
      <c r="A100" s="250" t="s">
        <v>29</v>
      </c>
      <c r="B100" s="251"/>
      <c r="C100" s="68">
        <v>444</v>
      </c>
      <c r="D100" s="69">
        <v>391</v>
      </c>
      <c r="E100" s="69">
        <v>441</v>
      </c>
      <c r="F100" s="70">
        <f t="shared" si="8"/>
        <v>-6.7567567567567988E-3</v>
      </c>
      <c r="G100" s="71">
        <f t="shared" si="9"/>
        <v>0.12787723785166238</v>
      </c>
      <c r="H100" s="68">
        <v>17</v>
      </c>
      <c r="I100" s="69">
        <v>13</v>
      </c>
      <c r="J100" s="69">
        <v>19</v>
      </c>
      <c r="K100" s="70">
        <f t="shared" si="10"/>
        <v>0.11764705882352944</v>
      </c>
      <c r="L100" s="71">
        <f t="shared" si="11"/>
        <v>0.46153846153846145</v>
      </c>
      <c r="M100" s="68">
        <v>71</v>
      </c>
      <c r="N100" s="69">
        <v>54</v>
      </c>
      <c r="O100" s="69">
        <v>53</v>
      </c>
      <c r="P100" s="70">
        <f t="shared" si="12"/>
        <v>-0.25352112676056338</v>
      </c>
      <c r="Q100" s="71">
        <f t="shared" si="13"/>
        <v>-1.851851851851849E-2</v>
      </c>
      <c r="R100" s="68">
        <v>545</v>
      </c>
      <c r="S100" s="69">
        <v>443</v>
      </c>
      <c r="T100" s="69">
        <v>500</v>
      </c>
      <c r="U100" s="70">
        <f t="shared" si="14"/>
        <v>-8.256880733944949E-2</v>
      </c>
      <c r="V100" s="70">
        <f t="shared" si="15"/>
        <v>0.12866817155756216</v>
      </c>
    </row>
    <row r="101" spans="1:22" x14ac:dyDescent="0.3">
      <c r="B101" s="3" t="s">
        <v>134</v>
      </c>
      <c r="C101" s="27">
        <v>23</v>
      </c>
      <c r="D101" s="21">
        <v>21</v>
      </c>
      <c r="E101" s="21">
        <v>16</v>
      </c>
      <c r="F101" s="70">
        <f t="shared" si="8"/>
        <v>-0.30434782608695654</v>
      </c>
      <c r="G101" s="71">
        <f t="shared" si="9"/>
        <v>-0.23809523809523814</v>
      </c>
      <c r="H101" s="27">
        <v>1</v>
      </c>
      <c r="I101" s="21">
        <v>0</v>
      </c>
      <c r="J101" s="21">
        <v>0</v>
      </c>
      <c r="K101" s="70">
        <f t="shared" si="10"/>
        <v>-1</v>
      </c>
      <c r="L101" s="71" t="str">
        <f t="shared" si="11"/>
        <v xml:space="preserve"> - </v>
      </c>
      <c r="M101" s="27">
        <v>7</v>
      </c>
      <c r="N101" s="21">
        <v>2</v>
      </c>
      <c r="O101" s="21">
        <v>1</v>
      </c>
      <c r="P101" s="70">
        <f t="shared" si="12"/>
        <v>-0.85714285714285721</v>
      </c>
      <c r="Q101" s="71">
        <f t="shared" si="13"/>
        <v>-0.5</v>
      </c>
      <c r="R101" s="27">
        <v>25</v>
      </c>
      <c r="S101" s="21">
        <v>26</v>
      </c>
      <c r="T101" s="21">
        <v>21</v>
      </c>
      <c r="U101" s="70">
        <f t="shared" si="14"/>
        <v>-0.16000000000000003</v>
      </c>
      <c r="V101" s="70">
        <f t="shared" si="15"/>
        <v>-0.19230769230769229</v>
      </c>
    </row>
    <row r="102" spans="1:22" x14ac:dyDescent="0.3">
      <c r="B102" s="3" t="s">
        <v>135</v>
      </c>
      <c r="C102" s="27">
        <v>20</v>
      </c>
      <c r="D102" s="21">
        <v>12</v>
      </c>
      <c r="E102" s="21">
        <v>21</v>
      </c>
      <c r="F102" s="70">
        <f t="shared" si="8"/>
        <v>5.0000000000000044E-2</v>
      </c>
      <c r="G102" s="71">
        <f t="shared" si="9"/>
        <v>0.75</v>
      </c>
      <c r="H102" s="27">
        <v>0</v>
      </c>
      <c r="I102" s="21">
        <v>0</v>
      </c>
      <c r="J102" s="21">
        <v>1</v>
      </c>
      <c r="K102" s="70" t="str">
        <f t="shared" si="10"/>
        <v xml:space="preserve"> - </v>
      </c>
      <c r="L102" s="71" t="str">
        <f t="shared" si="11"/>
        <v xml:space="preserve"> - </v>
      </c>
      <c r="M102" s="27">
        <v>10</v>
      </c>
      <c r="N102" s="21">
        <v>1</v>
      </c>
      <c r="O102" s="21">
        <v>2</v>
      </c>
      <c r="P102" s="70">
        <f t="shared" si="12"/>
        <v>-0.8</v>
      </c>
      <c r="Q102" s="71">
        <f t="shared" si="13"/>
        <v>1</v>
      </c>
      <c r="R102" s="27">
        <v>20</v>
      </c>
      <c r="S102" s="21">
        <v>14</v>
      </c>
      <c r="T102" s="21">
        <v>27</v>
      </c>
      <c r="U102" s="70">
        <f t="shared" si="14"/>
        <v>0.35000000000000009</v>
      </c>
      <c r="V102" s="70">
        <f t="shared" si="15"/>
        <v>0.9285714285714286</v>
      </c>
    </row>
    <row r="103" spans="1:22" x14ac:dyDescent="0.3">
      <c r="B103" s="3" t="s">
        <v>136</v>
      </c>
      <c r="C103" s="27">
        <v>17</v>
      </c>
      <c r="D103" s="21">
        <v>16</v>
      </c>
      <c r="E103" s="21">
        <v>17</v>
      </c>
      <c r="F103" s="70">
        <f t="shared" si="8"/>
        <v>0</v>
      </c>
      <c r="G103" s="71">
        <f t="shared" si="9"/>
        <v>6.25E-2</v>
      </c>
      <c r="H103" s="27">
        <v>3</v>
      </c>
      <c r="I103" s="21">
        <v>0</v>
      </c>
      <c r="J103" s="21">
        <v>2</v>
      </c>
      <c r="K103" s="70">
        <f t="shared" si="10"/>
        <v>-0.33333333333333337</v>
      </c>
      <c r="L103" s="71" t="str">
        <f t="shared" si="11"/>
        <v xml:space="preserve"> - </v>
      </c>
      <c r="M103" s="27">
        <v>1</v>
      </c>
      <c r="N103" s="21">
        <v>0</v>
      </c>
      <c r="O103" s="21">
        <v>3</v>
      </c>
      <c r="P103" s="70">
        <f t="shared" si="12"/>
        <v>2</v>
      </c>
      <c r="Q103" s="71" t="str">
        <f t="shared" si="13"/>
        <v xml:space="preserve"> - </v>
      </c>
      <c r="R103" s="27">
        <v>20</v>
      </c>
      <c r="S103" s="21">
        <v>26</v>
      </c>
      <c r="T103" s="21">
        <v>15</v>
      </c>
      <c r="U103" s="70">
        <f t="shared" si="14"/>
        <v>-0.25</v>
      </c>
      <c r="V103" s="70">
        <f t="shared" si="15"/>
        <v>-0.42307692307692313</v>
      </c>
    </row>
    <row r="104" spans="1:22" x14ac:dyDescent="0.3">
      <c r="B104" s="3" t="s">
        <v>137</v>
      </c>
      <c r="C104" s="27">
        <v>53</v>
      </c>
      <c r="D104" s="21">
        <v>28</v>
      </c>
      <c r="E104" s="21">
        <v>37</v>
      </c>
      <c r="F104" s="70">
        <f t="shared" si="8"/>
        <v>-0.30188679245283023</v>
      </c>
      <c r="G104" s="71">
        <f t="shared" si="9"/>
        <v>0.3214285714285714</v>
      </c>
      <c r="H104" s="27">
        <v>1</v>
      </c>
      <c r="I104" s="21">
        <v>0</v>
      </c>
      <c r="J104" s="21">
        <v>3</v>
      </c>
      <c r="K104" s="70">
        <f t="shared" si="10"/>
        <v>2</v>
      </c>
      <c r="L104" s="71" t="str">
        <f t="shared" si="11"/>
        <v xml:space="preserve"> - </v>
      </c>
      <c r="M104" s="27">
        <v>4</v>
      </c>
      <c r="N104" s="21">
        <v>4</v>
      </c>
      <c r="O104" s="21">
        <v>3</v>
      </c>
      <c r="P104" s="70">
        <f t="shared" si="12"/>
        <v>-0.25</v>
      </c>
      <c r="Q104" s="71">
        <f t="shared" si="13"/>
        <v>-0.25</v>
      </c>
      <c r="R104" s="27">
        <v>77</v>
      </c>
      <c r="S104" s="21">
        <v>36</v>
      </c>
      <c r="T104" s="21">
        <v>46</v>
      </c>
      <c r="U104" s="70">
        <f t="shared" si="14"/>
        <v>-0.40259740259740262</v>
      </c>
      <c r="V104" s="70">
        <f t="shared" si="15"/>
        <v>0.27777777777777768</v>
      </c>
    </row>
    <row r="105" spans="1:22" x14ac:dyDescent="0.3">
      <c r="B105" s="3" t="s">
        <v>29</v>
      </c>
      <c r="C105" s="27">
        <v>148</v>
      </c>
      <c r="D105" s="21">
        <v>152</v>
      </c>
      <c r="E105" s="21">
        <v>178</v>
      </c>
      <c r="F105" s="70">
        <f t="shared" si="8"/>
        <v>0.20270270270270263</v>
      </c>
      <c r="G105" s="71">
        <f t="shared" si="9"/>
        <v>0.17105263157894735</v>
      </c>
      <c r="H105" s="27">
        <v>4</v>
      </c>
      <c r="I105" s="21">
        <v>8</v>
      </c>
      <c r="J105" s="21">
        <v>3</v>
      </c>
      <c r="K105" s="70">
        <f t="shared" si="10"/>
        <v>-0.25</v>
      </c>
      <c r="L105" s="71">
        <f t="shared" si="11"/>
        <v>-0.625</v>
      </c>
      <c r="M105" s="27">
        <v>17</v>
      </c>
      <c r="N105" s="21">
        <v>16</v>
      </c>
      <c r="O105" s="21">
        <v>14</v>
      </c>
      <c r="P105" s="70">
        <f t="shared" si="12"/>
        <v>-0.17647058823529416</v>
      </c>
      <c r="Q105" s="71">
        <f t="shared" si="13"/>
        <v>-0.125</v>
      </c>
      <c r="R105" s="27">
        <v>197</v>
      </c>
      <c r="S105" s="21">
        <v>159</v>
      </c>
      <c r="T105" s="21">
        <v>204</v>
      </c>
      <c r="U105" s="70">
        <f t="shared" si="14"/>
        <v>3.5532994923857864E-2</v>
      </c>
      <c r="V105" s="70">
        <f t="shared" si="15"/>
        <v>0.28301886792452824</v>
      </c>
    </row>
    <row r="106" spans="1:22" x14ac:dyDescent="0.3">
      <c r="B106" s="3" t="s">
        <v>138</v>
      </c>
      <c r="C106" s="27">
        <v>61</v>
      </c>
      <c r="D106" s="21">
        <v>45</v>
      </c>
      <c r="E106" s="21">
        <v>50</v>
      </c>
      <c r="F106" s="70">
        <f t="shared" si="8"/>
        <v>-0.18032786885245899</v>
      </c>
      <c r="G106" s="71">
        <f t="shared" si="9"/>
        <v>0.11111111111111116</v>
      </c>
      <c r="H106" s="27">
        <v>1</v>
      </c>
      <c r="I106" s="21">
        <v>3</v>
      </c>
      <c r="J106" s="21">
        <v>4</v>
      </c>
      <c r="K106" s="70">
        <f t="shared" si="10"/>
        <v>3</v>
      </c>
      <c r="L106" s="71">
        <f t="shared" si="11"/>
        <v>0.33333333333333326</v>
      </c>
      <c r="M106" s="27">
        <v>7</v>
      </c>
      <c r="N106" s="21">
        <v>12</v>
      </c>
      <c r="O106" s="21">
        <v>10</v>
      </c>
      <c r="P106" s="70">
        <f t="shared" si="12"/>
        <v>0.4285714285714286</v>
      </c>
      <c r="Q106" s="71">
        <f t="shared" si="13"/>
        <v>-0.16666666666666663</v>
      </c>
      <c r="R106" s="27">
        <v>73</v>
      </c>
      <c r="S106" s="21">
        <v>55</v>
      </c>
      <c r="T106" s="21">
        <v>54</v>
      </c>
      <c r="U106" s="70">
        <f t="shared" si="14"/>
        <v>-0.26027397260273977</v>
      </c>
      <c r="V106" s="70">
        <f t="shared" si="15"/>
        <v>-1.8181818181818188E-2</v>
      </c>
    </row>
    <row r="107" spans="1:22" x14ac:dyDescent="0.3">
      <c r="B107" s="3" t="s">
        <v>139</v>
      </c>
      <c r="C107" s="27">
        <v>11</v>
      </c>
      <c r="D107" s="21">
        <v>17</v>
      </c>
      <c r="E107" s="21">
        <v>12</v>
      </c>
      <c r="F107" s="70">
        <f t="shared" si="8"/>
        <v>9.0909090909090828E-2</v>
      </c>
      <c r="G107" s="71">
        <f t="shared" si="9"/>
        <v>-0.29411764705882348</v>
      </c>
      <c r="H107" s="27">
        <v>1</v>
      </c>
      <c r="I107" s="21">
        <v>0</v>
      </c>
      <c r="J107" s="21">
        <v>0</v>
      </c>
      <c r="K107" s="70">
        <f t="shared" si="10"/>
        <v>-1</v>
      </c>
      <c r="L107" s="71" t="str">
        <f t="shared" si="11"/>
        <v xml:space="preserve"> - </v>
      </c>
      <c r="M107" s="27">
        <v>2</v>
      </c>
      <c r="N107" s="21">
        <v>3</v>
      </c>
      <c r="O107" s="21">
        <v>3</v>
      </c>
      <c r="P107" s="70">
        <f t="shared" si="12"/>
        <v>0.5</v>
      </c>
      <c r="Q107" s="71">
        <f t="shared" si="13"/>
        <v>0</v>
      </c>
      <c r="R107" s="27">
        <v>13</v>
      </c>
      <c r="S107" s="21">
        <v>22</v>
      </c>
      <c r="T107" s="21">
        <v>12</v>
      </c>
      <c r="U107" s="70">
        <f t="shared" si="14"/>
        <v>-7.6923076923076872E-2</v>
      </c>
      <c r="V107" s="70">
        <f t="shared" si="15"/>
        <v>-0.45454545454545459</v>
      </c>
    </row>
    <row r="108" spans="1:22" x14ac:dyDescent="0.3">
      <c r="B108" s="3" t="s">
        <v>317</v>
      </c>
      <c r="C108" s="27">
        <v>7</v>
      </c>
      <c r="D108" s="21">
        <v>4</v>
      </c>
      <c r="E108" s="21">
        <v>3</v>
      </c>
      <c r="F108" s="70">
        <f t="shared" si="8"/>
        <v>-0.5714285714285714</v>
      </c>
      <c r="G108" s="71">
        <f t="shared" si="9"/>
        <v>-0.25</v>
      </c>
      <c r="H108" s="27">
        <v>0</v>
      </c>
      <c r="I108" s="21">
        <v>0</v>
      </c>
      <c r="J108" s="21">
        <v>0</v>
      </c>
      <c r="K108" s="70" t="str">
        <f t="shared" si="10"/>
        <v xml:space="preserve"> - </v>
      </c>
      <c r="L108" s="71" t="str">
        <f t="shared" si="11"/>
        <v xml:space="preserve"> - </v>
      </c>
      <c r="M108" s="27">
        <v>3</v>
      </c>
      <c r="N108" s="21">
        <v>0</v>
      </c>
      <c r="O108" s="21">
        <v>0</v>
      </c>
      <c r="P108" s="70">
        <f t="shared" si="12"/>
        <v>-1</v>
      </c>
      <c r="Q108" s="71" t="str">
        <f t="shared" si="13"/>
        <v xml:space="preserve"> - </v>
      </c>
      <c r="R108" s="27">
        <v>6</v>
      </c>
      <c r="S108" s="21">
        <v>4</v>
      </c>
      <c r="T108" s="21">
        <v>6</v>
      </c>
      <c r="U108" s="70">
        <f t="shared" si="14"/>
        <v>0</v>
      </c>
      <c r="V108" s="70">
        <f t="shared" si="15"/>
        <v>0.5</v>
      </c>
    </row>
    <row r="109" spans="1:22" x14ac:dyDescent="0.3">
      <c r="B109" s="3" t="s">
        <v>140</v>
      </c>
      <c r="C109" s="27">
        <v>16</v>
      </c>
      <c r="D109" s="21">
        <v>12</v>
      </c>
      <c r="E109" s="21">
        <v>9</v>
      </c>
      <c r="F109" s="70">
        <f t="shared" si="8"/>
        <v>-0.4375</v>
      </c>
      <c r="G109" s="71">
        <f t="shared" si="9"/>
        <v>-0.25</v>
      </c>
      <c r="H109" s="27">
        <v>1</v>
      </c>
      <c r="I109" s="21">
        <v>0</v>
      </c>
      <c r="J109" s="21">
        <v>2</v>
      </c>
      <c r="K109" s="70">
        <f t="shared" si="10"/>
        <v>1</v>
      </c>
      <c r="L109" s="71" t="str">
        <f t="shared" si="11"/>
        <v xml:space="preserve"> - </v>
      </c>
      <c r="M109" s="27">
        <v>3</v>
      </c>
      <c r="N109" s="21">
        <v>1</v>
      </c>
      <c r="O109" s="21">
        <v>2</v>
      </c>
      <c r="P109" s="70">
        <f t="shared" si="12"/>
        <v>-0.33333333333333337</v>
      </c>
      <c r="Q109" s="71">
        <f t="shared" si="13"/>
        <v>1</v>
      </c>
      <c r="R109" s="27">
        <v>20</v>
      </c>
      <c r="S109" s="21">
        <v>15</v>
      </c>
      <c r="T109" s="21">
        <v>8</v>
      </c>
      <c r="U109" s="70">
        <f t="shared" si="14"/>
        <v>-0.6</v>
      </c>
      <c r="V109" s="70">
        <f t="shared" si="15"/>
        <v>-0.46666666666666667</v>
      </c>
    </row>
    <row r="110" spans="1:22" x14ac:dyDescent="0.3">
      <c r="B110" s="3" t="s">
        <v>141</v>
      </c>
      <c r="C110" s="27">
        <v>16</v>
      </c>
      <c r="D110" s="21">
        <v>14</v>
      </c>
      <c r="E110" s="21">
        <v>9</v>
      </c>
      <c r="F110" s="70">
        <f t="shared" si="8"/>
        <v>-0.4375</v>
      </c>
      <c r="G110" s="71">
        <f t="shared" si="9"/>
        <v>-0.3571428571428571</v>
      </c>
      <c r="H110" s="27">
        <v>4</v>
      </c>
      <c r="I110" s="21">
        <v>0</v>
      </c>
      <c r="J110" s="21">
        <v>0</v>
      </c>
      <c r="K110" s="70">
        <f t="shared" si="10"/>
        <v>-1</v>
      </c>
      <c r="L110" s="71" t="str">
        <f t="shared" si="11"/>
        <v xml:space="preserve"> - </v>
      </c>
      <c r="M110" s="27">
        <v>7</v>
      </c>
      <c r="N110" s="21">
        <v>3</v>
      </c>
      <c r="O110" s="21">
        <v>2</v>
      </c>
      <c r="P110" s="70">
        <f t="shared" si="12"/>
        <v>-0.7142857142857143</v>
      </c>
      <c r="Q110" s="71">
        <f t="shared" si="13"/>
        <v>-0.33333333333333337</v>
      </c>
      <c r="R110" s="27">
        <v>13</v>
      </c>
      <c r="S110" s="21">
        <v>13</v>
      </c>
      <c r="T110" s="21">
        <v>12</v>
      </c>
      <c r="U110" s="70">
        <f t="shared" si="14"/>
        <v>-7.6923076923076872E-2</v>
      </c>
      <c r="V110" s="70">
        <f t="shared" si="15"/>
        <v>-7.6923076923076872E-2</v>
      </c>
    </row>
    <row r="111" spans="1:22" x14ac:dyDescent="0.3">
      <c r="B111" s="3" t="s">
        <v>142</v>
      </c>
      <c r="C111" s="27">
        <v>17</v>
      </c>
      <c r="D111" s="21">
        <v>16</v>
      </c>
      <c r="E111" s="21">
        <v>30</v>
      </c>
      <c r="F111" s="70">
        <f t="shared" si="8"/>
        <v>0.76470588235294112</v>
      </c>
      <c r="G111" s="71">
        <f t="shared" si="9"/>
        <v>0.875</v>
      </c>
      <c r="H111" s="27">
        <v>0</v>
      </c>
      <c r="I111" s="21">
        <v>1</v>
      </c>
      <c r="J111" s="21">
        <v>2</v>
      </c>
      <c r="K111" s="70" t="str">
        <f t="shared" si="10"/>
        <v xml:space="preserve"> - </v>
      </c>
      <c r="L111" s="71">
        <f t="shared" si="11"/>
        <v>1</v>
      </c>
      <c r="M111" s="27">
        <v>4</v>
      </c>
      <c r="N111" s="21">
        <v>5</v>
      </c>
      <c r="O111" s="21">
        <v>9</v>
      </c>
      <c r="P111" s="70">
        <f t="shared" si="12"/>
        <v>1.25</v>
      </c>
      <c r="Q111" s="71">
        <f t="shared" si="13"/>
        <v>0.8</v>
      </c>
      <c r="R111" s="27">
        <v>19</v>
      </c>
      <c r="S111" s="21">
        <v>13</v>
      </c>
      <c r="T111" s="21">
        <v>28</v>
      </c>
      <c r="U111" s="70">
        <f t="shared" si="14"/>
        <v>0.47368421052631571</v>
      </c>
      <c r="V111" s="70">
        <f t="shared" si="15"/>
        <v>1.1538461538461537</v>
      </c>
    </row>
    <row r="112" spans="1:22" x14ac:dyDescent="0.3">
      <c r="B112" s="3" t="s">
        <v>143</v>
      </c>
      <c r="C112" s="27">
        <v>35</v>
      </c>
      <c r="D112" s="21">
        <v>26</v>
      </c>
      <c r="E112" s="21">
        <v>37</v>
      </c>
      <c r="F112" s="70">
        <f t="shared" si="8"/>
        <v>5.7142857142857162E-2</v>
      </c>
      <c r="G112" s="71">
        <f t="shared" si="9"/>
        <v>0.42307692307692313</v>
      </c>
      <c r="H112" s="27">
        <v>1</v>
      </c>
      <c r="I112" s="21">
        <v>0</v>
      </c>
      <c r="J112" s="21">
        <v>0</v>
      </c>
      <c r="K112" s="70">
        <f t="shared" si="10"/>
        <v>-1</v>
      </c>
      <c r="L112" s="71" t="str">
        <f t="shared" si="11"/>
        <v xml:space="preserve"> - </v>
      </c>
      <c r="M112" s="27">
        <v>3</v>
      </c>
      <c r="N112" s="21">
        <v>4</v>
      </c>
      <c r="O112" s="21">
        <v>2</v>
      </c>
      <c r="P112" s="70">
        <f t="shared" si="12"/>
        <v>-0.33333333333333337</v>
      </c>
      <c r="Q112" s="71">
        <f t="shared" si="13"/>
        <v>-0.5</v>
      </c>
      <c r="R112" s="27">
        <v>43</v>
      </c>
      <c r="S112" s="21">
        <v>28</v>
      </c>
      <c r="T112" s="21">
        <v>43</v>
      </c>
      <c r="U112" s="70">
        <f t="shared" si="14"/>
        <v>0</v>
      </c>
      <c r="V112" s="70">
        <f t="shared" si="15"/>
        <v>0.53571428571428581</v>
      </c>
    </row>
    <row r="113" spans="1:22" x14ac:dyDescent="0.3">
      <c r="B113" s="3" t="s">
        <v>144</v>
      </c>
      <c r="C113" s="27">
        <v>6</v>
      </c>
      <c r="D113" s="21">
        <v>22</v>
      </c>
      <c r="E113" s="21">
        <v>8</v>
      </c>
      <c r="F113" s="70">
        <f t="shared" si="8"/>
        <v>0.33333333333333326</v>
      </c>
      <c r="G113" s="71">
        <f t="shared" si="9"/>
        <v>-0.63636363636363635</v>
      </c>
      <c r="H113" s="27">
        <v>0</v>
      </c>
      <c r="I113" s="21">
        <v>0</v>
      </c>
      <c r="J113" s="21">
        <v>2</v>
      </c>
      <c r="K113" s="70" t="str">
        <f t="shared" si="10"/>
        <v xml:space="preserve"> - </v>
      </c>
      <c r="L113" s="71" t="str">
        <f t="shared" si="11"/>
        <v xml:space="preserve"> - </v>
      </c>
      <c r="M113" s="27">
        <v>2</v>
      </c>
      <c r="N113" s="21">
        <v>2</v>
      </c>
      <c r="O113" s="21">
        <v>0</v>
      </c>
      <c r="P113" s="70">
        <f t="shared" si="12"/>
        <v>-1</v>
      </c>
      <c r="Q113" s="71">
        <f t="shared" si="13"/>
        <v>-1</v>
      </c>
      <c r="R113" s="27">
        <v>5</v>
      </c>
      <c r="S113" s="21">
        <v>28</v>
      </c>
      <c r="T113" s="21">
        <v>8</v>
      </c>
      <c r="U113" s="70">
        <f t="shared" si="14"/>
        <v>0.60000000000000009</v>
      </c>
      <c r="V113" s="70">
        <f t="shared" si="15"/>
        <v>-0.7142857142857143</v>
      </c>
    </row>
    <row r="114" spans="1:22" x14ac:dyDescent="0.3">
      <c r="B114" s="3" t="s">
        <v>350</v>
      </c>
      <c r="C114" s="27">
        <v>14</v>
      </c>
      <c r="D114" s="21">
        <v>6</v>
      </c>
      <c r="E114" s="21">
        <v>14</v>
      </c>
      <c r="F114" s="70">
        <f t="shared" si="8"/>
        <v>0</v>
      </c>
      <c r="G114" s="71">
        <f t="shared" si="9"/>
        <v>1.3333333333333335</v>
      </c>
      <c r="H114" s="27">
        <v>0</v>
      </c>
      <c r="I114" s="21">
        <v>1</v>
      </c>
      <c r="J114" s="21">
        <v>0</v>
      </c>
      <c r="K114" s="70" t="str">
        <f t="shared" si="10"/>
        <v xml:space="preserve"> - </v>
      </c>
      <c r="L114" s="71">
        <f t="shared" si="11"/>
        <v>-1</v>
      </c>
      <c r="M114" s="27">
        <v>1</v>
      </c>
      <c r="N114" s="21">
        <v>1</v>
      </c>
      <c r="O114" s="21">
        <v>2</v>
      </c>
      <c r="P114" s="70">
        <f t="shared" si="12"/>
        <v>1</v>
      </c>
      <c r="Q114" s="71">
        <f t="shared" si="13"/>
        <v>1</v>
      </c>
      <c r="R114" s="27">
        <v>14</v>
      </c>
      <c r="S114" s="21">
        <v>4</v>
      </c>
      <c r="T114" s="21">
        <v>16</v>
      </c>
      <c r="U114" s="70">
        <f t="shared" si="14"/>
        <v>0.14285714285714279</v>
      </c>
      <c r="V114" s="70">
        <f t="shared" si="15"/>
        <v>3</v>
      </c>
    </row>
    <row r="115" spans="1:22" x14ac:dyDescent="0.3">
      <c r="A115" s="250" t="s">
        <v>30</v>
      </c>
      <c r="B115" s="251"/>
      <c r="C115" s="68">
        <v>2154</v>
      </c>
      <c r="D115" s="69">
        <v>1688</v>
      </c>
      <c r="E115" s="69">
        <v>2035</v>
      </c>
      <c r="F115" s="70">
        <f t="shared" si="8"/>
        <v>-5.5246053853296173E-2</v>
      </c>
      <c r="G115" s="71">
        <f t="shared" si="9"/>
        <v>0.20556872037914697</v>
      </c>
      <c r="H115" s="68">
        <v>44</v>
      </c>
      <c r="I115" s="69">
        <v>36</v>
      </c>
      <c r="J115" s="69">
        <v>45</v>
      </c>
      <c r="K115" s="70">
        <f t="shared" si="10"/>
        <v>2.2727272727272707E-2</v>
      </c>
      <c r="L115" s="71">
        <f t="shared" si="11"/>
        <v>0.25</v>
      </c>
      <c r="M115" s="68">
        <v>214</v>
      </c>
      <c r="N115" s="69">
        <v>165</v>
      </c>
      <c r="O115" s="69">
        <v>167</v>
      </c>
      <c r="P115" s="70">
        <f t="shared" si="12"/>
        <v>-0.21962616822429903</v>
      </c>
      <c r="Q115" s="71">
        <f t="shared" si="13"/>
        <v>1.2121212121212199E-2</v>
      </c>
      <c r="R115" s="68">
        <v>2449</v>
      </c>
      <c r="S115" s="69">
        <v>1827</v>
      </c>
      <c r="T115" s="69">
        <v>2289</v>
      </c>
      <c r="U115" s="70">
        <f t="shared" si="14"/>
        <v>-6.5332788893425864E-2</v>
      </c>
      <c r="V115" s="70">
        <f t="shared" si="15"/>
        <v>0.25287356321839072</v>
      </c>
    </row>
    <row r="116" spans="1:22" x14ac:dyDescent="0.3">
      <c r="B116" s="3" t="s">
        <v>145</v>
      </c>
      <c r="C116" s="27">
        <v>253</v>
      </c>
      <c r="D116" s="21">
        <v>181</v>
      </c>
      <c r="E116" s="21">
        <v>254</v>
      </c>
      <c r="F116" s="70">
        <f t="shared" si="8"/>
        <v>3.9525691699604515E-3</v>
      </c>
      <c r="G116" s="71">
        <f t="shared" si="9"/>
        <v>0.40331491712707179</v>
      </c>
      <c r="H116" s="27">
        <v>3</v>
      </c>
      <c r="I116" s="21">
        <v>5</v>
      </c>
      <c r="J116" s="21">
        <v>3</v>
      </c>
      <c r="K116" s="70">
        <f t="shared" si="10"/>
        <v>0</v>
      </c>
      <c r="L116" s="71">
        <f t="shared" si="11"/>
        <v>-0.4</v>
      </c>
      <c r="M116" s="27">
        <v>21</v>
      </c>
      <c r="N116" s="21">
        <v>19</v>
      </c>
      <c r="O116" s="21">
        <v>18</v>
      </c>
      <c r="P116" s="70">
        <f t="shared" si="12"/>
        <v>-0.1428571428571429</v>
      </c>
      <c r="Q116" s="71">
        <f t="shared" si="13"/>
        <v>-5.2631578947368474E-2</v>
      </c>
      <c r="R116" s="27">
        <v>294</v>
      </c>
      <c r="S116" s="21">
        <v>195</v>
      </c>
      <c r="T116" s="21">
        <v>280</v>
      </c>
      <c r="U116" s="70">
        <f t="shared" si="14"/>
        <v>-4.7619047619047672E-2</v>
      </c>
      <c r="V116" s="70">
        <f t="shared" si="15"/>
        <v>0.4358974358974359</v>
      </c>
    </row>
    <row r="117" spans="1:22" x14ac:dyDescent="0.3">
      <c r="B117" s="3" t="s">
        <v>146</v>
      </c>
      <c r="C117" s="27">
        <v>20</v>
      </c>
      <c r="D117" s="21">
        <v>7</v>
      </c>
      <c r="E117" s="21">
        <v>12</v>
      </c>
      <c r="F117" s="70">
        <f t="shared" si="8"/>
        <v>-0.4</v>
      </c>
      <c r="G117" s="71">
        <f t="shared" si="9"/>
        <v>0.71428571428571419</v>
      </c>
      <c r="H117" s="27">
        <v>1</v>
      </c>
      <c r="I117" s="21">
        <v>0</v>
      </c>
      <c r="J117" s="21">
        <v>0</v>
      </c>
      <c r="K117" s="70">
        <f t="shared" si="10"/>
        <v>-1</v>
      </c>
      <c r="L117" s="71" t="str">
        <f t="shared" si="11"/>
        <v xml:space="preserve"> - </v>
      </c>
      <c r="M117" s="27">
        <v>5</v>
      </c>
      <c r="N117" s="21">
        <v>1</v>
      </c>
      <c r="O117" s="21">
        <v>3</v>
      </c>
      <c r="P117" s="70">
        <f t="shared" si="12"/>
        <v>-0.4</v>
      </c>
      <c r="Q117" s="71">
        <f t="shared" si="13"/>
        <v>2</v>
      </c>
      <c r="R117" s="27">
        <v>20</v>
      </c>
      <c r="S117" s="21">
        <v>9</v>
      </c>
      <c r="T117" s="21">
        <v>15</v>
      </c>
      <c r="U117" s="70">
        <f t="shared" si="14"/>
        <v>-0.25</v>
      </c>
      <c r="V117" s="70">
        <f t="shared" si="15"/>
        <v>0.66666666666666674</v>
      </c>
    </row>
    <row r="118" spans="1:22" x14ac:dyDescent="0.3">
      <c r="B118" s="3" t="s">
        <v>147</v>
      </c>
      <c r="C118" s="27">
        <v>40</v>
      </c>
      <c r="D118" s="21">
        <v>27</v>
      </c>
      <c r="E118" s="21">
        <v>38</v>
      </c>
      <c r="F118" s="70">
        <f t="shared" si="8"/>
        <v>-5.0000000000000044E-2</v>
      </c>
      <c r="G118" s="71">
        <f t="shared" si="9"/>
        <v>0.40740740740740744</v>
      </c>
      <c r="H118" s="27">
        <v>1</v>
      </c>
      <c r="I118" s="21">
        <v>1</v>
      </c>
      <c r="J118" s="21">
        <v>1</v>
      </c>
      <c r="K118" s="70">
        <f t="shared" si="10"/>
        <v>0</v>
      </c>
      <c r="L118" s="71">
        <f t="shared" si="11"/>
        <v>0</v>
      </c>
      <c r="M118" s="27">
        <v>9</v>
      </c>
      <c r="N118" s="21">
        <v>8</v>
      </c>
      <c r="O118" s="21">
        <v>14</v>
      </c>
      <c r="P118" s="70">
        <f t="shared" si="12"/>
        <v>0.55555555555555558</v>
      </c>
      <c r="Q118" s="71">
        <f t="shared" si="13"/>
        <v>0.75</v>
      </c>
      <c r="R118" s="27">
        <v>45</v>
      </c>
      <c r="S118" s="21">
        <v>23</v>
      </c>
      <c r="T118" s="21">
        <v>39</v>
      </c>
      <c r="U118" s="70">
        <f t="shared" si="14"/>
        <v>-0.1333333333333333</v>
      </c>
      <c r="V118" s="70">
        <f t="shared" si="15"/>
        <v>0.69565217391304346</v>
      </c>
    </row>
    <row r="119" spans="1:22" x14ac:dyDescent="0.3">
      <c r="B119" s="3" t="s">
        <v>148</v>
      </c>
      <c r="C119" s="27">
        <v>49</v>
      </c>
      <c r="D119" s="21">
        <v>39</v>
      </c>
      <c r="E119" s="21">
        <v>38</v>
      </c>
      <c r="F119" s="70">
        <f t="shared" si="8"/>
        <v>-0.22448979591836737</v>
      </c>
      <c r="G119" s="71">
        <f t="shared" si="9"/>
        <v>-2.5641025641025661E-2</v>
      </c>
      <c r="H119" s="27">
        <v>5</v>
      </c>
      <c r="I119" s="21">
        <v>0</v>
      </c>
      <c r="J119" s="21">
        <v>2</v>
      </c>
      <c r="K119" s="70">
        <f t="shared" si="10"/>
        <v>-0.6</v>
      </c>
      <c r="L119" s="71" t="str">
        <f t="shared" si="11"/>
        <v xml:space="preserve"> - </v>
      </c>
      <c r="M119" s="27">
        <v>7</v>
      </c>
      <c r="N119" s="21">
        <v>5</v>
      </c>
      <c r="O119" s="21">
        <v>2</v>
      </c>
      <c r="P119" s="70">
        <f t="shared" si="12"/>
        <v>-0.7142857142857143</v>
      </c>
      <c r="Q119" s="71">
        <f t="shared" si="13"/>
        <v>-0.6</v>
      </c>
      <c r="R119" s="27">
        <v>61</v>
      </c>
      <c r="S119" s="21">
        <v>51</v>
      </c>
      <c r="T119" s="21">
        <v>40</v>
      </c>
      <c r="U119" s="70">
        <f t="shared" si="14"/>
        <v>-0.34426229508196726</v>
      </c>
      <c r="V119" s="70">
        <f t="shared" si="15"/>
        <v>-0.21568627450980393</v>
      </c>
    </row>
    <row r="120" spans="1:22" x14ac:dyDescent="0.3">
      <c r="B120" s="3" t="s">
        <v>30</v>
      </c>
      <c r="C120" s="27">
        <v>290</v>
      </c>
      <c r="D120" s="21">
        <v>210</v>
      </c>
      <c r="E120" s="21">
        <v>279</v>
      </c>
      <c r="F120" s="70">
        <f t="shared" si="8"/>
        <v>-3.7931034482758585E-2</v>
      </c>
      <c r="G120" s="71">
        <f t="shared" si="9"/>
        <v>0.32857142857142851</v>
      </c>
      <c r="H120" s="27">
        <v>4</v>
      </c>
      <c r="I120" s="21">
        <v>1</v>
      </c>
      <c r="J120" s="21">
        <v>8</v>
      </c>
      <c r="K120" s="70">
        <f t="shared" si="10"/>
        <v>1</v>
      </c>
      <c r="L120" s="71">
        <f t="shared" si="11"/>
        <v>7</v>
      </c>
      <c r="M120" s="27">
        <v>24</v>
      </c>
      <c r="N120" s="21">
        <v>17</v>
      </c>
      <c r="O120" s="21">
        <v>22</v>
      </c>
      <c r="P120" s="70">
        <f t="shared" si="12"/>
        <v>-8.333333333333337E-2</v>
      </c>
      <c r="Q120" s="71">
        <f t="shared" si="13"/>
        <v>0.29411764705882359</v>
      </c>
      <c r="R120" s="27">
        <v>331</v>
      </c>
      <c r="S120" s="21">
        <v>228</v>
      </c>
      <c r="T120" s="21">
        <v>299</v>
      </c>
      <c r="U120" s="70">
        <f t="shared" si="14"/>
        <v>-9.6676737160120818E-2</v>
      </c>
      <c r="V120" s="70">
        <f t="shared" si="15"/>
        <v>0.31140350877192979</v>
      </c>
    </row>
    <row r="121" spans="1:22" x14ac:dyDescent="0.3">
      <c r="B121" s="3" t="s">
        <v>149</v>
      </c>
      <c r="C121" s="27">
        <v>119</v>
      </c>
      <c r="D121" s="21">
        <v>94</v>
      </c>
      <c r="E121" s="21">
        <v>100</v>
      </c>
      <c r="F121" s="70">
        <f t="shared" si="8"/>
        <v>-0.15966386554621848</v>
      </c>
      <c r="G121" s="71">
        <f t="shared" si="9"/>
        <v>6.3829787234042534E-2</v>
      </c>
      <c r="H121" s="27">
        <v>1</v>
      </c>
      <c r="I121" s="21">
        <v>3</v>
      </c>
      <c r="J121" s="21">
        <v>3</v>
      </c>
      <c r="K121" s="70">
        <f t="shared" si="10"/>
        <v>2</v>
      </c>
      <c r="L121" s="71">
        <f t="shared" si="11"/>
        <v>0</v>
      </c>
      <c r="M121" s="27">
        <v>11</v>
      </c>
      <c r="N121" s="21">
        <v>3</v>
      </c>
      <c r="O121" s="21">
        <v>5</v>
      </c>
      <c r="P121" s="70">
        <f t="shared" si="12"/>
        <v>-0.54545454545454541</v>
      </c>
      <c r="Q121" s="71">
        <f t="shared" si="13"/>
        <v>0.66666666666666674</v>
      </c>
      <c r="R121" s="27">
        <v>129</v>
      </c>
      <c r="S121" s="21">
        <v>109</v>
      </c>
      <c r="T121" s="21">
        <v>119</v>
      </c>
      <c r="U121" s="70">
        <f t="shared" si="14"/>
        <v>-7.7519379844961267E-2</v>
      </c>
      <c r="V121" s="70">
        <f t="shared" si="15"/>
        <v>9.174311926605494E-2</v>
      </c>
    </row>
    <row r="122" spans="1:22" x14ac:dyDescent="0.3">
      <c r="B122" s="3" t="s">
        <v>150</v>
      </c>
      <c r="C122" s="27">
        <v>121</v>
      </c>
      <c r="D122" s="21">
        <v>110</v>
      </c>
      <c r="E122" s="21">
        <v>134</v>
      </c>
      <c r="F122" s="70">
        <f t="shared" si="8"/>
        <v>0.10743801652892571</v>
      </c>
      <c r="G122" s="71">
        <f t="shared" si="9"/>
        <v>0.21818181818181825</v>
      </c>
      <c r="H122" s="27">
        <v>1</v>
      </c>
      <c r="I122" s="21">
        <v>2</v>
      </c>
      <c r="J122" s="21">
        <v>1</v>
      </c>
      <c r="K122" s="70">
        <f t="shared" si="10"/>
        <v>0</v>
      </c>
      <c r="L122" s="71">
        <f t="shared" si="11"/>
        <v>-0.5</v>
      </c>
      <c r="M122" s="27">
        <v>6</v>
      </c>
      <c r="N122" s="21">
        <v>9</v>
      </c>
      <c r="O122" s="21">
        <v>8</v>
      </c>
      <c r="P122" s="70">
        <f t="shared" si="12"/>
        <v>0.33333333333333326</v>
      </c>
      <c r="Q122" s="71">
        <f t="shared" si="13"/>
        <v>-0.11111111111111116</v>
      </c>
      <c r="R122" s="27">
        <v>146</v>
      </c>
      <c r="S122" s="21">
        <v>115</v>
      </c>
      <c r="T122" s="21">
        <v>150</v>
      </c>
      <c r="U122" s="70">
        <f t="shared" si="14"/>
        <v>2.7397260273972712E-2</v>
      </c>
      <c r="V122" s="70">
        <f t="shared" si="15"/>
        <v>0.30434782608695654</v>
      </c>
    </row>
    <row r="123" spans="1:22" x14ac:dyDescent="0.3">
      <c r="B123" s="3" t="s">
        <v>306</v>
      </c>
      <c r="C123" s="27">
        <v>366</v>
      </c>
      <c r="D123" s="21">
        <v>269</v>
      </c>
      <c r="E123" s="21">
        <v>340</v>
      </c>
      <c r="F123" s="70">
        <f t="shared" si="8"/>
        <v>-7.1038251366120186E-2</v>
      </c>
      <c r="G123" s="71">
        <f t="shared" si="9"/>
        <v>0.26394052044609673</v>
      </c>
      <c r="H123" s="27">
        <v>14</v>
      </c>
      <c r="I123" s="21">
        <v>5</v>
      </c>
      <c r="J123" s="21">
        <v>8</v>
      </c>
      <c r="K123" s="70">
        <f t="shared" si="10"/>
        <v>-0.4285714285714286</v>
      </c>
      <c r="L123" s="71">
        <f t="shared" si="11"/>
        <v>0.60000000000000009</v>
      </c>
      <c r="M123" s="27">
        <v>38</v>
      </c>
      <c r="N123" s="21">
        <v>33</v>
      </c>
      <c r="O123" s="21">
        <v>32</v>
      </c>
      <c r="P123" s="70">
        <f t="shared" si="12"/>
        <v>-0.15789473684210531</v>
      </c>
      <c r="Q123" s="71">
        <f t="shared" si="13"/>
        <v>-3.0303030303030276E-2</v>
      </c>
      <c r="R123" s="27">
        <v>410</v>
      </c>
      <c r="S123" s="21">
        <v>288</v>
      </c>
      <c r="T123" s="21">
        <v>391</v>
      </c>
      <c r="U123" s="70">
        <f t="shared" si="14"/>
        <v>-4.6341463414634188E-2</v>
      </c>
      <c r="V123" s="70">
        <f t="shared" si="15"/>
        <v>0.35763888888888884</v>
      </c>
    </row>
    <row r="124" spans="1:22" x14ac:dyDescent="0.3">
      <c r="B124" s="3" t="s">
        <v>151</v>
      </c>
      <c r="C124" s="27">
        <v>31</v>
      </c>
      <c r="D124" s="21">
        <v>18</v>
      </c>
      <c r="E124" s="21">
        <v>26</v>
      </c>
      <c r="F124" s="70">
        <f t="shared" si="8"/>
        <v>-0.16129032258064513</v>
      </c>
      <c r="G124" s="71">
        <f t="shared" si="9"/>
        <v>0.44444444444444442</v>
      </c>
      <c r="H124" s="27">
        <v>1</v>
      </c>
      <c r="I124" s="21">
        <v>1</v>
      </c>
      <c r="J124" s="21">
        <v>0</v>
      </c>
      <c r="K124" s="70">
        <f t="shared" si="10"/>
        <v>-1</v>
      </c>
      <c r="L124" s="71">
        <f t="shared" si="11"/>
        <v>-1</v>
      </c>
      <c r="M124" s="27">
        <v>3</v>
      </c>
      <c r="N124" s="21">
        <v>1</v>
      </c>
      <c r="O124" s="21">
        <v>2</v>
      </c>
      <c r="P124" s="70">
        <f t="shared" si="12"/>
        <v>-0.33333333333333337</v>
      </c>
      <c r="Q124" s="71">
        <f t="shared" si="13"/>
        <v>1</v>
      </c>
      <c r="R124" s="27">
        <v>31</v>
      </c>
      <c r="S124" s="21">
        <v>24</v>
      </c>
      <c r="T124" s="21">
        <v>31</v>
      </c>
      <c r="U124" s="70">
        <f t="shared" si="14"/>
        <v>0</v>
      </c>
      <c r="V124" s="70">
        <f t="shared" si="15"/>
        <v>0.29166666666666674</v>
      </c>
    </row>
    <row r="125" spans="1:22" x14ac:dyDescent="0.3">
      <c r="B125" s="3" t="s">
        <v>321</v>
      </c>
      <c r="C125" s="27">
        <v>172</v>
      </c>
      <c r="D125" s="21">
        <v>167</v>
      </c>
      <c r="E125" s="21">
        <v>165</v>
      </c>
      <c r="F125" s="70">
        <f t="shared" si="8"/>
        <v>-4.0697674418604612E-2</v>
      </c>
      <c r="G125" s="71">
        <f t="shared" si="9"/>
        <v>-1.19760479041916E-2</v>
      </c>
      <c r="H125" s="27">
        <v>2</v>
      </c>
      <c r="I125" s="21">
        <v>1</v>
      </c>
      <c r="J125" s="21">
        <v>3</v>
      </c>
      <c r="K125" s="70">
        <f t="shared" si="10"/>
        <v>0.5</v>
      </c>
      <c r="L125" s="71">
        <f t="shared" si="11"/>
        <v>2</v>
      </c>
      <c r="M125" s="27">
        <v>13</v>
      </c>
      <c r="N125" s="21">
        <v>9</v>
      </c>
      <c r="O125" s="21">
        <v>7</v>
      </c>
      <c r="P125" s="70">
        <f t="shared" si="12"/>
        <v>-0.46153846153846156</v>
      </c>
      <c r="Q125" s="71">
        <f t="shared" si="13"/>
        <v>-0.22222222222222221</v>
      </c>
      <c r="R125" s="27">
        <v>192</v>
      </c>
      <c r="S125" s="21">
        <v>186</v>
      </c>
      <c r="T125" s="21">
        <v>178</v>
      </c>
      <c r="U125" s="70">
        <f t="shared" si="14"/>
        <v>-7.291666666666663E-2</v>
      </c>
      <c r="V125" s="70">
        <f t="shared" si="15"/>
        <v>-4.3010752688172005E-2</v>
      </c>
    </row>
    <row r="126" spans="1:22" x14ac:dyDescent="0.3">
      <c r="B126" s="3" t="s">
        <v>327</v>
      </c>
      <c r="C126" s="27">
        <v>255</v>
      </c>
      <c r="D126" s="21">
        <v>214</v>
      </c>
      <c r="E126" s="21">
        <v>243</v>
      </c>
      <c r="F126" s="70">
        <f t="shared" si="8"/>
        <v>-4.705882352941182E-2</v>
      </c>
      <c r="G126" s="71">
        <f t="shared" si="9"/>
        <v>0.13551401869158886</v>
      </c>
      <c r="H126" s="27">
        <v>3</v>
      </c>
      <c r="I126" s="21">
        <v>3</v>
      </c>
      <c r="J126" s="21">
        <v>1</v>
      </c>
      <c r="K126" s="70">
        <f t="shared" si="10"/>
        <v>-0.66666666666666674</v>
      </c>
      <c r="L126" s="71">
        <f t="shared" si="11"/>
        <v>-0.66666666666666674</v>
      </c>
      <c r="M126" s="27">
        <v>14</v>
      </c>
      <c r="N126" s="21">
        <v>19</v>
      </c>
      <c r="O126" s="21">
        <v>16</v>
      </c>
      <c r="P126" s="70">
        <f t="shared" si="12"/>
        <v>0.14285714285714279</v>
      </c>
      <c r="Q126" s="71">
        <f t="shared" si="13"/>
        <v>-0.15789473684210531</v>
      </c>
      <c r="R126" s="27">
        <v>301</v>
      </c>
      <c r="S126" s="21">
        <v>228</v>
      </c>
      <c r="T126" s="21">
        <v>286</v>
      </c>
      <c r="U126" s="70">
        <f t="shared" si="14"/>
        <v>-4.9833887043189362E-2</v>
      </c>
      <c r="V126" s="70">
        <f t="shared" si="15"/>
        <v>0.2543859649122806</v>
      </c>
    </row>
    <row r="127" spans="1:22" x14ac:dyDescent="0.3">
      <c r="B127" s="3" t="s">
        <v>335</v>
      </c>
      <c r="C127" s="27">
        <v>33</v>
      </c>
      <c r="D127" s="21">
        <v>36</v>
      </c>
      <c r="E127" s="21">
        <v>44</v>
      </c>
      <c r="F127" s="70">
        <f t="shared" si="8"/>
        <v>0.33333333333333326</v>
      </c>
      <c r="G127" s="71">
        <f t="shared" si="9"/>
        <v>0.22222222222222232</v>
      </c>
      <c r="H127" s="27">
        <v>2</v>
      </c>
      <c r="I127" s="21">
        <v>1</v>
      </c>
      <c r="J127" s="21">
        <v>1</v>
      </c>
      <c r="K127" s="70">
        <f t="shared" si="10"/>
        <v>-0.5</v>
      </c>
      <c r="L127" s="71">
        <f t="shared" si="11"/>
        <v>0</v>
      </c>
      <c r="M127" s="27">
        <v>4</v>
      </c>
      <c r="N127" s="21">
        <v>5</v>
      </c>
      <c r="O127" s="21">
        <v>6</v>
      </c>
      <c r="P127" s="70">
        <f t="shared" si="12"/>
        <v>0.5</v>
      </c>
      <c r="Q127" s="71">
        <f t="shared" si="13"/>
        <v>0.19999999999999996</v>
      </c>
      <c r="R127" s="27">
        <v>34</v>
      </c>
      <c r="S127" s="21">
        <v>39</v>
      </c>
      <c r="T127" s="21">
        <v>42</v>
      </c>
      <c r="U127" s="70">
        <f t="shared" si="14"/>
        <v>0.23529411764705888</v>
      </c>
      <c r="V127" s="70">
        <f t="shared" si="15"/>
        <v>7.6923076923076872E-2</v>
      </c>
    </row>
    <row r="128" spans="1:22" x14ac:dyDescent="0.3">
      <c r="B128" s="3" t="s">
        <v>152</v>
      </c>
      <c r="C128" s="27">
        <v>163</v>
      </c>
      <c r="D128" s="21">
        <v>117</v>
      </c>
      <c r="E128" s="21">
        <v>160</v>
      </c>
      <c r="F128" s="70">
        <f t="shared" si="8"/>
        <v>-1.8404907975460127E-2</v>
      </c>
      <c r="G128" s="71">
        <f t="shared" si="9"/>
        <v>0.36752136752136755</v>
      </c>
      <c r="H128" s="27">
        <v>1</v>
      </c>
      <c r="I128" s="21">
        <v>4</v>
      </c>
      <c r="J128" s="21">
        <v>12</v>
      </c>
      <c r="K128" s="70">
        <f t="shared" si="10"/>
        <v>11</v>
      </c>
      <c r="L128" s="71">
        <f t="shared" si="11"/>
        <v>2</v>
      </c>
      <c r="M128" s="27">
        <v>30</v>
      </c>
      <c r="N128" s="21">
        <v>16</v>
      </c>
      <c r="O128" s="21">
        <v>22</v>
      </c>
      <c r="P128" s="70">
        <f t="shared" si="12"/>
        <v>-0.26666666666666672</v>
      </c>
      <c r="Q128" s="71">
        <f t="shared" si="13"/>
        <v>0.375</v>
      </c>
      <c r="R128" s="27">
        <v>189</v>
      </c>
      <c r="S128" s="21">
        <v>113</v>
      </c>
      <c r="T128" s="21">
        <v>197</v>
      </c>
      <c r="U128" s="70">
        <f t="shared" si="14"/>
        <v>4.2328042328042326E-2</v>
      </c>
      <c r="V128" s="70">
        <f t="shared" si="15"/>
        <v>0.74336283185840712</v>
      </c>
    </row>
    <row r="129" spans="1:22" x14ac:dyDescent="0.3">
      <c r="B129" s="3" t="s">
        <v>153</v>
      </c>
      <c r="C129" s="27">
        <v>141</v>
      </c>
      <c r="D129" s="21">
        <v>119</v>
      </c>
      <c r="E129" s="21">
        <v>115</v>
      </c>
      <c r="F129" s="70">
        <f t="shared" si="8"/>
        <v>-0.18439716312056742</v>
      </c>
      <c r="G129" s="71">
        <f t="shared" si="9"/>
        <v>-3.3613445378151252E-2</v>
      </c>
      <c r="H129" s="27">
        <v>3</v>
      </c>
      <c r="I129" s="21">
        <v>7</v>
      </c>
      <c r="J129" s="21">
        <v>2</v>
      </c>
      <c r="K129" s="70">
        <f t="shared" si="10"/>
        <v>-0.33333333333333337</v>
      </c>
      <c r="L129" s="71">
        <f t="shared" si="11"/>
        <v>-0.7142857142857143</v>
      </c>
      <c r="M129" s="27">
        <v>14</v>
      </c>
      <c r="N129" s="21">
        <v>15</v>
      </c>
      <c r="O129" s="21">
        <v>6</v>
      </c>
      <c r="P129" s="70">
        <f t="shared" si="12"/>
        <v>-0.5714285714285714</v>
      </c>
      <c r="Q129" s="71">
        <f t="shared" si="13"/>
        <v>-0.6</v>
      </c>
      <c r="R129" s="27">
        <v>159</v>
      </c>
      <c r="S129" s="21">
        <v>124</v>
      </c>
      <c r="T129" s="21">
        <v>123</v>
      </c>
      <c r="U129" s="70">
        <f t="shared" si="14"/>
        <v>-0.22641509433962259</v>
      </c>
      <c r="V129" s="70">
        <f t="shared" si="15"/>
        <v>-8.0645161290322509E-3</v>
      </c>
    </row>
    <row r="130" spans="1:22" x14ac:dyDescent="0.3">
      <c r="B130" s="3" t="s">
        <v>154</v>
      </c>
      <c r="C130" s="27">
        <v>21</v>
      </c>
      <c r="D130" s="21">
        <v>24</v>
      </c>
      <c r="E130" s="21">
        <v>28</v>
      </c>
      <c r="F130" s="70">
        <f t="shared" si="8"/>
        <v>0.33333333333333326</v>
      </c>
      <c r="G130" s="71">
        <f t="shared" si="9"/>
        <v>0.16666666666666674</v>
      </c>
      <c r="H130" s="27">
        <v>0</v>
      </c>
      <c r="I130" s="21">
        <v>1</v>
      </c>
      <c r="J130" s="21">
        <v>0</v>
      </c>
      <c r="K130" s="70" t="str">
        <f t="shared" si="10"/>
        <v xml:space="preserve"> - </v>
      </c>
      <c r="L130" s="71">
        <f t="shared" si="11"/>
        <v>-1</v>
      </c>
      <c r="M130" s="27">
        <v>7</v>
      </c>
      <c r="N130" s="21">
        <v>1</v>
      </c>
      <c r="O130" s="21">
        <v>3</v>
      </c>
      <c r="P130" s="70">
        <f t="shared" si="12"/>
        <v>-0.5714285714285714</v>
      </c>
      <c r="Q130" s="71">
        <f t="shared" si="13"/>
        <v>2</v>
      </c>
      <c r="R130" s="27">
        <v>19</v>
      </c>
      <c r="S130" s="21">
        <v>29</v>
      </c>
      <c r="T130" s="21">
        <v>34</v>
      </c>
      <c r="U130" s="70">
        <f t="shared" si="14"/>
        <v>0.78947368421052633</v>
      </c>
      <c r="V130" s="70">
        <f t="shared" si="15"/>
        <v>0.17241379310344818</v>
      </c>
    </row>
    <row r="131" spans="1:22" x14ac:dyDescent="0.3">
      <c r="B131" s="3" t="s">
        <v>348</v>
      </c>
      <c r="C131" s="27">
        <v>80</v>
      </c>
      <c r="D131" s="21">
        <v>56</v>
      </c>
      <c r="E131" s="21">
        <v>59</v>
      </c>
      <c r="F131" s="70">
        <f t="shared" si="8"/>
        <v>-0.26249999999999996</v>
      </c>
      <c r="G131" s="71">
        <f t="shared" si="9"/>
        <v>5.3571428571428603E-2</v>
      </c>
      <c r="H131" s="27">
        <v>2</v>
      </c>
      <c r="I131" s="21">
        <v>1</v>
      </c>
      <c r="J131" s="21">
        <v>0</v>
      </c>
      <c r="K131" s="70">
        <f t="shared" si="10"/>
        <v>-1</v>
      </c>
      <c r="L131" s="71">
        <f t="shared" si="11"/>
        <v>-1</v>
      </c>
      <c r="M131" s="27">
        <v>8</v>
      </c>
      <c r="N131" s="21">
        <v>4</v>
      </c>
      <c r="O131" s="21">
        <v>1</v>
      </c>
      <c r="P131" s="70">
        <f t="shared" si="12"/>
        <v>-0.875</v>
      </c>
      <c r="Q131" s="71">
        <f t="shared" si="13"/>
        <v>-0.75</v>
      </c>
      <c r="R131" s="27">
        <v>88</v>
      </c>
      <c r="S131" s="21">
        <v>66</v>
      </c>
      <c r="T131" s="21">
        <v>65</v>
      </c>
      <c r="U131" s="70">
        <f t="shared" si="14"/>
        <v>-0.26136363636363635</v>
      </c>
      <c r="V131" s="70">
        <f t="shared" si="15"/>
        <v>-1.5151515151515138E-2</v>
      </c>
    </row>
    <row r="132" spans="1:22" x14ac:dyDescent="0.3">
      <c r="A132" s="250" t="s">
        <v>31</v>
      </c>
      <c r="B132" s="251"/>
      <c r="C132" s="68">
        <v>433</v>
      </c>
      <c r="D132" s="69">
        <v>357</v>
      </c>
      <c r="E132" s="69">
        <v>420</v>
      </c>
      <c r="F132" s="70">
        <f t="shared" si="8"/>
        <v>-3.002309468822173E-2</v>
      </c>
      <c r="G132" s="71">
        <f t="shared" si="9"/>
        <v>0.17647058823529416</v>
      </c>
      <c r="H132" s="68">
        <v>19</v>
      </c>
      <c r="I132" s="69">
        <v>9</v>
      </c>
      <c r="J132" s="69">
        <v>12</v>
      </c>
      <c r="K132" s="70">
        <f t="shared" si="10"/>
        <v>-0.36842105263157898</v>
      </c>
      <c r="L132" s="71">
        <f t="shared" si="11"/>
        <v>0.33333333333333326</v>
      </c>
      <c r="M132" s="68">
        <v>58</v>
      </c>
      <c r="N132" s="69">
        <v>31</v>
      </c>
      <c r="O132" s="69">
        <v>55</v>
      </c>
      <c r="P132" s="70">
        <f t="shared" si="12"/>
        <v>-5.1724137931034475E-2</v>
      </c>
      <c r="Q132" s="71">
        <f t="shared" si="13"/>
        <v>0.77419354838709675</v>
      </c>
      <c r="R132" s="68">
        <v>509</v>
      </c>
      <c r="S132" s="69">
        <v>400</v>
      </c>
      <c r="T132" s="69">
        <v>497</v>
      </c>
      <c r="U132" s="70">
        <f t="shared" si="14"/>
        <v>-2.3575638506876273E-2</v>
      </c>
      <c r="V132" s="70">
        <f t="shared" si="15"/>
        <v>0.24249999999999994</v>
      </c>
    </row>
    <row r="133" spans="1:22" x14ac:dyDescent="0.3">
      <c r="B133" s="3" t="s">
        <v>155</v>
      </c>
      <c r="C133" s="27">
        <v>21</v>
      </c>
      <c r="D133" s="21">
        <v>13</v>
      </c>
      <c r="E133" s="21">
        <v>10</v>
      </c>
      <c r="F133" s="70">
        <f t="shared" si="8"/>
        <v>-0.52380952380952384</v>
      </c>
      <c r="G133" s="71">
        <f t="shared" si="9"/>
        <v>-0.23076923076923073</v>
      </c>
      <c r="H133" s="27">
        <v>1</v>
      </c>
      <c r="I133" s="21">
        <v>1</v>
      </c>
      <c r="J133" s="21">
        <v>2</v>
      </c>
      <c r="K133" s="70">
        <f t="shared" si="10"/>
        <v>1</v>
      </c>
      <c r="L133" s="71">
        <f t="shared" si="11"/>
        <v>1</v>
      </c>
      <c r="M133" s="27">
        <v>3</v>
      </c>
      <c r="N133" s="21">
        <v>1</v>
      </c>
      <c r="O133" s="21">
        <v>4</v>
      </c>
      <c r="P133" s="70">
        <f t="shared" si="12"/>
        <v>0.33333333333333326</v>
      </c>
      <c r="Q133" s="71">
        <f t="shared" si="13"/>
        <v>3</v>
      </c>
      <c r="R133" s="27">
        <v>21</v>
      </c>
      <c r="S133" s="21">
        <v>15</v>
      </c>
      <c r="T133" s="21">
        <v>8</v>
      </c>
      <c r="U133" s="70">
        <f t="shared" si="14"/>
        <v>-0.61904761904761907</v>
      </c>
      <c r="V133" s="70">
        <f t="shared" si="15"/>
        <v>-0.46666666666666667</v>
      </c>
    </row>
    <row r="134" spans="1:22" x14ac:dyDescent="0.3">
      <c r="B134" s="3" t="s">
        <v>156</v>
      </c>
      <c r="C134" s="27">
        <v>23</v>
      </c>
      <c r="D134" s="21">
        <v>22</v>
      </c>
      <c r="E134" s="21">
        <v>19</v>
      </c>
      <c r="F134" s="70">
        <f t="shared" si="8"/>
        <v>-0.17391304347826086</v>
      </c>
      <c r="G134" s="71">
        <f t="shared" si="9"/>
        <v>-0.13636363636363635</v>
      </c>
      <c r="H134" s="27">
        <v>0</v>
      </c>
      <c r="I134" s="21">
        <v>0</v>
      </c>
      <c r="J134" s="21">
        <v>2</v>
      </c>
      <c r="K134" s="70" t="str">
        <f t="shared" si="10"/>
        <v xml:space="preserve"> - </v>
      </c>
      <c r="L134" s="71" t="str">
        <f t="shared" si="11"/>
        <v xml:space="preserve"> - </v>
      </c>
      <c r="M134" s="27">
        <v>3</v>
      </c>
      <c r="N134" s="21">
        <v>2</v>
      </c>
      <c r="O134" s="21">
        <v>1</v>
      </c>
      <c r="P134" s="70">
        <f t="shared" si="12"/>
        <v>-0.66666666666666674</v>
      </c>
      <c r="Q134" s="71">
        <f t="shared" si="13"/>
        <v>-0.5</v>
      </c>
      <c r="R134" s="27">
        <v>28</v>
      </c>
      <c r="S134" s="21">
        <v>23</v>
      </c>
      <c r="T134" s="21">
        <v>25</v>
      </c>
      <c r="U134" s="70">
        <f t="shared" si="14"/>
        <v>-0.1071428571428571</v>
      </c>
      <c r="V134" s="70">
        <f t="shared" si="15"/>
        <v>8.6956521739130377E-2</v>
      </c>
    </row>
    <row r="135" spans="1:22" x14ac:dyDescent="0.3">
      <c r="B135" s="3" t="s">
        <v>157</v>
      </c>
      <c r="C135" s="27">
        <v>27</v>
      </c>
      <c r="D135" s="21">
        <v>21</v>
      </c>
      <c r="E135" s="21">
        <v>19</v>
      </c>
      <c r="F135" s="70">
        <f t="shared" si="8"/>
        <v>-0.29629629629629628</v>
      </c>
      <c r="G135" s="71">
        <f t="shared" si="9"/>
        <v>-9.5238095238095233E-2</v>
      </c>
      <c r="H135" s="27">
        <v>2</v>
      </c>
      <c r="I135" s="21">
        <v>0</v>
      </c>
      <c r="J135" s="21">
        <v>1</v>
      </c>
      <c r="K135" s="70">
        <f t="shared" si="10"/>
        <v>-0.5</v>
      </c>
      <c r="L135" s="71" t="str">
        <f t="shared" si="11"/>
        <v xml:space="preserve"> - </v>
      </c>
      <c r="M135" s="27">
        <v>14</v>
      </c>
      <c r="N135" s="21">
        <v>4</v>
      </c>
      <c r="O135" s="21">
        <v>6</v>
      </c>
      <c r="P135" s="70">
        <f t="shared" si="12"/>
        <v>-0.5714285714285714</v>
      </c>
      <c r="Q135" s="71">
        <f t="shared" si="13"/>
        <v>0.5</v>
      </c>
      <c r="R135" s="27">
        <v>24</v>
      </c>
      <c r="S135" s="21">
        <v>24</v>
      </c>
      <c r="T135" s="21">
        <v>22</v>
      </c>
      <c r="U135" s="70">
        <f t="shared" si="14"/>
        <v>-8.333333333333337E-2</v>
      </c>
      <c r="V135" s="70">
        <f t="shared" si="15"/>
        <v>-8.333333333333337E-2</v>
      </c>
    </row>
    <row r="136" spans="1:22" x14ac:dyDescent="0.3">
      <c r="B136" s="3" t="s">
        <v>158</v>
      </c>
      <c r="C136" s="27">
        <v>17</v>
      </c>
      <c r="D136" s="21">
        <v>17</v>
      </c>
      <c r="E136" s="21">
        <v>13</v>
      </c>
      <c r="F136" s="70">
        <f t="shared" ref="F136:F199" si="16">IFERROR(((E136/C136)-1), " - ")</f>
        <v>-0.23529411764705888</v>
      </c>
      <c r="G136" s="71">
        <f t="shared" ref="G136:G199" si="17">IFERROR(((E136/D136)-1), " - ")</f>
        <v>-0.23529411764705888</v>
      </c>
      <c r="H136" s="27">
        <v>0</v>
      </c>
      <c r="I136" s="21">
        <v>2</v>
      </c>
      <c r="J136" s="21">
        <v>1</v>
      </c>
      <c r="K136" s="70" t="str">
        <f t="shared" ref="K136:K199" si="18">IFERROR(((J136/H136)-1), " - ")</f>
        <v xml:space="preserve"> - </v>
      </c>
      <c r="L136" s="71">
        <f t="shared" ref="L136:L199" si="19">IFERROR(((J136/I136)-1), " - ")</f>
        <v>-0.5</v>
      </c>
      <c r="M136" s="27">
        <v>1</v>
      </c>
      <c r="N136" s="21">
        <v>1</v>
      </c>
      <c r="O136" s="21">
        <v>4</v>
      </c>
      <c r="P136" s="70">
        <f t="shared" ref="P136:P199" si="20">IFERROR(((O136/M136)-1), " - ")</f>
        <v>3</v>
      </c>
      <c r="Q136" s="71">
        <f t="shared" ref="Q136:Q199" si="21">IFERROR(((O136/N136)-1), " - ")</f>
        <v>3</v>
      </c>
      <c r="R136" s="27">
        <v>24</v>
      </c>
      <c r="S136" s="21">
        <v>16</v>
      </c>
      <c r="T136" s="21">
        <v>14</v>
      </c>
      <c r="U136" s="70">
        <f t="shared" ref="U136:U199" si="22">IFERROR(((T136/R136)-1), " - ")</f>
        <v>-0.41666666666666663</v>
      </c>
      <c r="V136" s="70">
        <f t="shared" ref="V136:V199" si="23">IFERROR(((T136/S136)-1), " - ")</f>
        <v>-0.125</v>
      </c>
    </row>
    <row r="137" spans="1:22" x14ac:dyDescent="0.3">
      <c r="B137" s="3" t="s">
        <v>159</v>
      </c>
      <c r="C137" s="27">
        <v>13</v>
      </c>
      <c r="D137" s="21">
        <v>19</v>
      </c>
      <c r="E137" s="21">
        <v>14</v>
      </c>
      <c r="F137" s="70">
        <f t="shared" si="16"/>
        <v>7.6923076923076872E-2</v>
      </c>
      <c r="G137" s="71">
        <f t="shared" si="17"/>
        <v>-0.26315789473684215</v>
      </c>
      <c r="H137" s="27">
        <v>1</v>
      </c>
      <c r="I137" s="21">
        <v>0</v>
      </c>
      <c r="J137" s="21">
        <v>0</v>
      </c>
      <c r="K137" s="70">
        <f t="shared" si="18"/>
        <v>-1</v>
      </c>
      <c r="L137" s="71" t="str">
        <f t="shared" si="19"/>
        <v xml:space="preserve"> - </v>
      </c>
      <c r="M137" s="27">
        <v>1</v>
      </c>
      <c r="N137" s="21">
        <v>0</v>
      </c>
      <c r="O137" s="21">
        <v>0</v>
      </c>
      <c r="P137" s="70">
        <f t="shared" si="20"/>
        <v>-1</v>
      </c>
      <c r="Q137" s="71" t="str">
        <f t="shared" si="21"/>
        <v xml:space="preserve"> - </v>
      </c>
      <c r="R137" s="27">
        <v>21</v>
      </c>
      <c r="S137" s="21">
        <v>22</v>
      </c>
      <c r="T137" s="21">
        <v>20</v>
      </c>
      <c r="U137" s="70">
        <f t="shared" si="22"/>
        <v>-4.7619047619047672E-2</v>
      </c>
      <c r="V137" s="70">
        <f t="shared" si="23"/>
        <v>-9.0909090909090939E-2</v>
      </c>
    </row>
    <row r="138" spans="1:22" x14ac:dyDescent="0.3">
      <c r="B138" s="3" t="s">
        <v>160</v>
      </c>
      <c r="C138" s="27">
        <v>39</v>
      </c>
      <c r="D138" s="21">
        <v>28</v>
      </c>
      <c r="E138" s="21">
        <v>30</v>
      </c>
      <c r="F138" s="70">
        <f t="shared" si="16"/>
        <v>-0.23076923076923073</v>
      </c>
      <c r="G138" s="71">
        <f t="shared" si="17"/>
        <v>7.1428571428571397E-2</v>
      </c>
      <c r="H138" s="27">
        <v>0</v>
      </c>
      <c r="I138" s="21">
        <v>1</v>
      </c>
      <c r="J138" s="21">
        <v>0</v>
      </c>
      <c r="K138" s="70" t="str">
        <f t="shared" si="18"/>
        <v xml:space="preserve"> - </v>
      </c>
      <c r="L138" s="71">
        <f t="shared" si="19"/>
        <v>-1</v>
      </c>
      <c r="M138" s="27">
        <v>3</v>
      </c>
      <c r="N138" s="21">
        <v>5</v>
      </c>
      <c r="O138" s="21">
        <v>1</v>
      </c>
      <c r="P138" s="70">
        <f t="shared" si="20"/>
        <v>-0.66666666666666674</v>
      </c>
      <c r="Q138" s="71">
        <f t="shared" si="21"/>
        <v>-0.8</v>
      </c>
      <c r="R138" s="27">
        <v>51</v>
      </c>
      <c r="S138" s="21">
        <v>26</v>
      </c>
      <c r="T138" s="21">
        <v>45</v>
      </c>
      <c r="U138" s="70">
        <f t="shared" si="22"/>
        <v>-0.11764705882352944</v>
      </c>
      <c r="V138" s="70">
        <f t="shared" si="23"/>
        <v>0.73076923076923084</v>
      </c>
    </row>
    <row r="139" spans="1:22" x14ac:dyDescent="0.3">
      <c r="B139" s="3" t="s">
        <v>31</v>
      </c>
      <c r="C139" s="27">
        <v>100</v>
      </c>
      <c r="D139" s="21">
        <v>101</v>
      </c>
      <c r="E139" s="21">
        <v>128</v>
      </c>
      <c r="F139" s="70">
        <f t="shared" si="16"/>
        <v>0.28000000000000003</v>
      </c>
      <c r="G139" s="71">
        <f t="shared" si="17"/>
        <v>0.26732673267326734</v>
      </c>
      <c r="H139" s="27">
        <v>2</v>
      </c>
      <c r="I139" s="21">
        <v>2</v>
      </c>
      <c r="J139" s="21">
        <v>3</v>
      </c>
      <c r="K139" s="70">
        <f t="shared" si="18"/>
        <v>0.5</v>
      </c>
      <c r="L139" s="71">
        <f t="shared" si="19"/>
        <v>0.5</v>
      </c>
      <c r="M139" s="27">
        <v>11</v>
      </c>
      <c r="N139" s="21">
        <v>7</v>
      </c>
      <c r="O139" s="21">
        <v>13</v>
      </c>
      <c r="P139" s="70">
        <f t="shared" si="20"/>
        <v>0.18181818181818188</v>
      </c>
      <c r="Q139" s="71">
        <f t="shared" si="21"/>
        <v>0.85714285714285721</v>
      </c>
      <c r="R139" s="27">
        <v>121</v>
      </c>
      <c r="S139" s="21">
        <v>119</v>
      </c>
      <c r="T139" s="21">
        <v>154</v>
      </c>
      <c r="U139" s="70">
        <f t="shared" si="22"/>
        <v>0.27272727272727271</v>
      </c>
      <c r="V139" s="70">
        <f t="shared" si="23"/>
        <v>0.29411764705882359</v>
      </c>
    </row>
    <row r="140" spans="1:22" x14ac:dyDescent="0.3">
      <c r="B140" s="3" t="s">
        <v>161</v>
      </c>
      <c r="C140" s="27">
        <v>8</v>
      </c>
      <c r="D140" s="21">
        <v>11</v>
      </c>
      <c r="E140" s="21">
        <v>9</v>
      </c>
      <c r="F140" s="70">
        <f t="shared" si="16"/>
        <v>0.125</v>
      </c>
      <c r="G140" s="71">
        <f t="shared" si="17"/>
        <v>-0.18181818181818177</v>
      </c>
      <c r="H140" s="27">
        <v>1</v>
      </c>
      <c r="I140" s="21">
        <v>0</v>
      </c>
      <c r="J140" s="21">
        <v>0</v>
      </c>
      <c r="K140" s="70">
        <f t="shared" si="18"/>
        <v>-1</v>
      </c>
      <c r="L140" s="71" t="str">
        <f t="shared" si="19"/>
        <v xml:space="preserve"> - </v>
      </c>
      <c r="M140" s="27">
        <v>1</v>
      </c>
      <c r="N140" s="21">
        <v>0</v>
      </c>
      <c r="O140" s="21">
        <v>1</v>
      </c>
      <c r="P140" s="70">
        <f t="shared" si="20"/>
        <v>0</v>
      </c>
      <c r="Q140" s="71" t="str">
        <f t="shared" si="21"/>
        <v xml:space="preserve"> - </v>
      </c>
      <c r="R140" s="27">
        <v>11</v>
      </c>
      <c r="S140" s="21">
        <v>14</v>
      </c>
      <c r="T140" s="21">
        <v>12</v>
      </c>
      <c r="U140" s="70">
        <f t="shared" si="22"/>
        <v>9.0909090909090828E-2</v>
      </c>
      <c r="V140" s="70">
        <f t="shared" si="23"/>
        <v>-0.1428571428571429</v>
      </c>
    </row>
    <row r="141" spans="1:22" x14ac:dyDescent="0.3">
      <c r="B141" s="3" t="s">
        <v>311</v>
      </c>
      <c r="C141" s="27">
        <v>16</v>
      </c>
      <c r="D141" s="21">
        <v>14</v>
      </c>
      <c r="E141" s="21">
        <v>10</v>
      </c>
      <c r="F141" s="70">
        <f t="shared" si="16"/>
        <v>-0.375</v>
      </c>
      <c r="G141" s="71">
        <f t="shared" si="17"/>
        <v>-0.2857142857142857</v>
      </c>
      <c r="H141" s="27">
        <v>2</v>
      </c>
      <c r="I141" s="21">
        <v>0</v>
      </c>
      <c r="J141" s="21">
        <v>0</v>
      </c>
      <c r="K141" s="70">
        <f t="shared" si="18"/>
        <v>-1</v>
      </c>
      <c r="L141" s="71" t="str">
        <f t="shared" si="19"/>
        <v xml:space="preserve"> - </v>
      </c>
      <c r="M141" s="27">
        <v>1</v>
      </c>
      <c r="N141" s="21">
        <v>2</v>
      </c>
      <c r="O141" s="21">
        <v>0</v>
      </c>
      <c r="P141" s="70">
        <f t="shared" si="20"/>
        <v>-1</v>
      </c>
      <c r="Q141" s="71">
        <f t="shared" si="21"/>
        <v>-1</v>
      </c>
      <c r="R141" s="27">
        <v>17</v>
      </c>
      <c r="S141" s="21">
        <v>12</v>
      </c>
      <c r="T141" s="21">
        <v>10</v>
      </c>
      <c r="U141" s="70">
        <f t="shared" si="22"/>
        <v>-0.41176470588235292</v>
      </c>
      <c r="V141" s="70">
        <f t="shared" si="23"/>
        <v>-0.16666666666666663</v>
      </c>
    </row>
    <row r="142" spans="1:22" x14ac:dyDescent="0.3">
      <c r="B142" s="3" t="s">
        <v>162</v>
      </c>
      <c r="C142" s="27">
        <v>29</v>
      </c>
      <c r="D142" s="21">
        <v>18</v>
      </c>
      <c r="E142" s="21">
        <v>33</v>
      </c>
      <c r="F142" s="70">
        <f t="shared" si="16"/>
        <v>0.13793103448275867</v>
      </c>
      <c r="G142" s="71">
        <f t="shared" si="17"/>
        <v>0.83333333333333326</v>
      </c>
      <c r="H142" s="27">
        <v>1</v>
      </c>
      <c r="I142" s="21">
        <v>0</v>
      </c>
      <c r="J142" s="21">
        <v>3</v>
      </c>
      <c r="K142" s="70">
        <f t="shared" si="18"/>
        <v>2</v>
      </c>
      <c r="L142" s="71" t="str">
        <f t="shared" si="19"/>
        <v xml:space="preserve"> - </v>
      </c>
      <c r="M142" s="27">
        <v>2</v>
      </c>
      <c r="N142" s="21">
        <v>0</v>
      </c>
      <c r="O142" s="21">
        <v>6</v>
      </c>
      <c r="P142" s="70">
        <f t="shared" si="20"/>
        <v>2</v>
      </c>
      <c r="Q142" s="71" t="str">
        <f t="shared" si="21"/>
        <v xml:space="preserve"> - </v>
      </c>
      <c r="R142" s="27">
        <v>34</v>
      </c>
      <c r="S142" s="21">
        <v>22</v>
      </c>
      <c r="T142" s="21">
        <v>34</v>
      </c>
      <c r="U142" s="70">
        <f t="shared" si="22"/>
        <v>0</v>
      </c>
      <c r="V142" s="70">
        <f t="shared" si="23"/>
        <v>0.54545454545454541</v>
      </c>
    </row>
    <row r="143" spans="1:22" x14ac:dyDescent="0.3">
      <c r="B143" s="3" t="s">
        <v>163</v>
      </c>
      <c r="C143" s="27">
        <v>20</v>
      </c>
      <c r="D143" s="21">
        <v>26</v>
      </c>
      <c r="E143" s="21">
        <v>33</v>
      </c>
      <c r="F143" s="70">
        <f t="shared" si="16"/>
        <v>0.64999999999999991</v>
      </c>
      <c r="G143" s="71">
        <f t="shared" si="17"/>
        <v>0.26923076923076916</v>
      </c>
      <c r="H143" s="27">
        <v>4</v>
      </c>
      <c r="I143" s="21">
        <v>0</v>
      </c>
      <c r="J143" s="21">
        <v>0</v>
      </c>
      <c r="K143" s="70">
        <f t="shared" si="18"/>
        <v>-1</v>
      </c>
      <c r="L143" s="71" t="str">
        <f t="shared" si="19"/>
        <v xml:space="preserve"> - </v>
      </c>
      <c r="M143" s="27">
        <v>0</v>
      </c>
      <c r="N143" s="21">
        <v>2</v>
      </c>
      <c r="O143" s="21">
        <v>4</v>
      </c>
      <c r="P143" s="70" t="str">
        <f t="shared" si="20"/>
        <v xml:space="preserve"> - </v>
      </c>
      <c r="Q143" s="71">
        <f t="shared" si="21"/>
        <v>1</v>
      </c>
      <c r="R143" s="27">
        <v>21</v>
      </c>
      <c r="S143" s="21">
        <v>28</v>
      </c>
      <c r="T143" s="21">
        <v>38</v>
      </c>
      <c r="U143" s="70">
        <f t="shared" si="22"/>
        <v>0.80952380952380953</v>
      </c>
      <c r="V143" s="70">
        <f t="shared" si="23"/>
        <v>0.35714285714285721</v>
      </c>
    </row>
    <row r="144" spans="1:22" x14ac:dyDescent="0.3">
      <c r="B144" s="3" t="s">
        <v>164</v>
      </c>
      <c r="C144" s="27">
        <v>74</v>
      </c>
      <c r="D144" s="21">
        <v>45</v>
      </c>
      <c r="E144" s="21">
        <v>72</v>
      </c>
      <c r="F144" s="70">
        <f t="shared" si="16"/>
        <v>-2.7027027027026973E-2</v>
      </c>
      <c r="G144" s="71">
        <f t="shared" si="17"/>
        <v>0.60000000000000009</v>
      </c>
      <c r="H144" s="27">
        <v>1</v>
      </c>
      <c r="I144" s="21">
        <v>1</v>
      </c>
      <c r="J144" s="21">
        <v>0</v>
      </c>
      <c r="K144" s="70">
        <f t="shared" si="18"/>
        <v>-1</v>
      </c>
      <c r="L144" s="71">
        <f t="shared" si="19"/>
        <v>-1</v>
      </c>
      <c r="M144" s="27">
        <v>9</v>
      </c>
      <c r="N144" s="21">
        <v>7</v>
      </c>
      <c r="O144" s="21">
        <v>13</v>
      </c>
      <c r="P144" s="70">
        <f t="shared" si="20"/>
        <v>0.44444444444444442</v>
      </c>
      <c r="Q144" s="71">
        <f t="shared" si="21"/>
        <v>0.85714285714285721</v>
      </c>
      <c r="R144" s="27">
        <v>88</v>
      </c>
      <c r="S144" s="21">
        <v>48</v>
      </c>
      <c r="T144" s="21">
        <v>84</v>
      </c>
      <c r="U144" s="70">
        <f t="shared" si="22"/>
        <v>-4.5454545454545414E-2</v>
      </c>
      <c r="V144" s="70">
        <f t="shared" si="23"/>
        <v>0.75</v>
      </c>
    </row>
    <row r="145" spans="1:22" x14ac:dyDescent="0.3">
      <c r="B145" s="3" t="s">
        <v>165</v>
      </c>
      <c r="C145" s="27">
        <v>27</v>
      </c>
      <c r="D145" s="21">
        <v>11</v>
      </c>
      <c r="E145" s="21">
        <v>15</v>
      </c>
      <c r="F145" s="70">
        <f t="shared" si="16"/>
        <v>-0.44444444444444442</v>
      </c>
      <c r="G145" s="71">
        <f t="shared" si="17"/>
        <v>0.36363636363636354</v>
      </c>
      <c r="H145" s="27">
        <v>3</v>
      </c>
      <c r="I145" s="21">
        <v>0</v>
      </c>
      <c r="J145" s="21">
        <v>0</v>
      </c>
      <c r="K145" s="70">
        <f t="shared" si="18"/>
        <v>-1</v>
      </c>
      <c r="L145" s="71" t="str">
        <f t="shared" si="19"/>
        <v xml:space="preserve"> - </v>
      </c>
      <c r="M145" s="27">
        <v>3</v>
      </c>
      <c r="N145" s="21">
        <v>0</v>
      </c>
      <c r="O145" s="21">
        <v>0</v>
      </c>
      <c r="P145" s="70">
        <f t="shared" si="20"/>
        <v>-1</v>
      </c>
      <c r="Q145" s="71" t="str">
        <f t="shared" si="21"/>
        <v xml:space="preserve"> - </v>
      </c>
      <c r="R145" s="27">
        <v>24</v>
      </c>
      <c r="S145" s="21">
        <v>11</v>
      </c>
      <c r="T145" s="21">
        <v>16</v>
      </c>
      <c r="U145" s="70">
        <f t="shared" si="22"/>
        <v>-0.33333333333333337</v>
      </c>
      <c r="V145" s="70">
        <f t="shared" si="23"/>
        <v>0.45454545454545459</v>
      </c>
    </row>
    <row r="146" spans="1:22" x14ac:dyDescent="0.3">
      <c r="B146" s="3" t="s">
        <v>347</v>
      </c>
      <c r="C146" s="27">
        <v>19</v>
      </c>
      <c r="D146" s="21">
        <v>11</v>
      </c>
      <c r="E146" s="21">
        <v>15</v>
      </c>
      <c r="F146" s="70">
        <f t="shared" si="16"/>
        <v>-0.21052631578947367</v>
      </c>
      <c r="G146" s="71">
        <f t="shared" si="17"/>
        <v>0.36363636363636354</v>
      </c>
      <c r="H146" s="27">
        <v>1</v>
      </c>
      <c r="I146" s="21">
        <v>2</v>
      </c>
      <c r="J146" s="21">
        <v>0</v>
      </c>
      <c r="K146" s="70">
        <f t="shared" si="18"/>
        <v>-1</v>
      </c>
      <c r="L146" s="71">
        <f t="shared" si="19"/>
        <v>-1</v>
      </c>
      <c r="M146" s="27">
        <v>6</v>
      </c>
      <c r="N146" s="21">
        <v>0</v>
      </c>
      <c r="O146" s="21">
        <v>2</v>
      </c>
      <c r="P146" s="70">
        <f t="shared" si="20"/>
        <v>-0.66666666666666674</v>
      </c>
      <c r="Q146" s="71" t="str">
        <f t="shared" si="21"/>
        <v xml:space="preserve"> - </v>
      </c>
      <c r="R146" s="27">
        <v>24</v>
      </c>
      <c r="S146" s="21">
        <v>20</v>
      </c>
      <c r="T146" s="21">
        <v>15</v>
      </c>
      <c r="U146" s="70">
        <f t="shared" si="22"/>
        <v>-0.375</v>
      </c>
      <c r="V146" s="70">
        <f t="shared" si="23"/>
        <v>-0.25</v>
      </c>
    </row>
    <row r="147" spans="1:22" x14ac:dyDescent="0.3">
      <c r="A147" s="250" t="s">
        <v>32</v>
      </c>
      <c r="B147" s="251"/>
      <c r="C147" s="68">
        <v>1822</v>
      </c>
      <c r="D147" s="69">
        <v>1448</v>
      </c>
      <c r="E147" s="69">
        <v>1626</v>
      </c>
      <c r="F147" s="70">
        <f t="shared" si="16"/>
        <v>-0.10757409440175636</v>
      </c>
      <c r="G147" s="71">
        <f t="shared" si="17"/>
        <v>0.1229281767955801</v>
      </c>
      <c r="H147" s="68">
        <v>45</v>
      </c>
      <c r="I147" s="69">
        <v>41</v>
      </c>
      <c r="J147" s="69">
        <v>43</v>
      </c>
      <c r="K147" s="70">
        <f t="shared" si="18"/>
        <v>-4.4444444444444398E-2</v>
      </c>
      <c r="L147" s="71">
        <f t="shared" si="19"/>
        <v>4.8780487804878092E-2</v>
      </c>
      <c r="M147" s="68">
        <v>123</v>
      </c>
      <c r="N147" s="69">
        <v>125</v>
      </c>
      <c r="O147" s="69">
        <v>112</v>
      </c>
      <c r="P147" s="70">
        <f t="shared" si="20"/>
        <v>-8.9430894308943132E-2</v>
      </c>
      <c r="Q147" s="71">
        <f t="shared" si="21"/>
        <v>-0.10399999999999998</v>
      </c>
      <c r="R147" s="68">
        <v>2132</v>
      </c>
      <c r="S147" s="69">
        <v>1671</v>
      </c>
      <c r="T147" s="69">
        <v>1908</v>
      </c>
      <c r="U147" s="70">
        <f t="shared" si="22"/>
        <v>-0.10506566604127576</v>
      </c>
      <c r="V147" s="70">
        <f t="shared" si="23"/>
        <v>0.14183123877917425</v>
      </c>
    </row>
    <row r="148" spans="1:22" x14ac:dyDescent="0.3">
      <c r="B148" s="3" t="s">
        <v>283</v>
      </c>
      <c r="C148" s="27">
        <v>215</v>
      </c>
      <c r="D148" s="21">
        <v>185</v>
      </c>
      <c r="E148" s="21">
        <v>222</v>
      </c>
      <c r="F148" s="70">
        <f t="shared" si="16"/>
        <v>3.2558139534883734E-2</v>
      </c>
      <c r="G148" s="71">
        <f t="shared" si="17"/>
        <v>0.19999999999999996</v>
      </c>
      <c r="H148" s="27">
        <v>4</v>
      </c>
      <c r="I148" s="21">
        <v>10</v>
      </c>
      <c r="J148" s="21">
        <v>9</v>
      </c>
      <c r="K148" s="70">
        <f t="shared" si="18"/>
        <v>1.25</v>
      </c>
      <c r="L148" s="71">
        <f t="shared" si="19"/>
        <v>-9.9999999999999978E-2</v>
      </c>
      <c r="M148" s="27">
        <v>8</v>
      </c>
      <c r="N148" s="21">
        <v>19</v>
      </c>
      <c r="O148" s="21">
        <v>22</v>
      </c>
      <c r="P148" s="70">
        <f t="shared" si="20"/>
        <v>1.75</v>
      </c>
      <c r="Q148" s="71">
        <f t="shared" si="21"/>
        <v>0.15789473684210531</v>
      </c>
      <c r="R148" s="27">
        <v>246</v>
      </c>
      <c r="S148" s="21">
        <v>232</v>
      </c>
      <c r="T148" s="21">
        <v>269</v>
      </c>
      <c r="U148" s="70">
        <f t="shared" si="22"/>
        <v>9.3495934959349603E-2</v>
      </c>
      <c r="V148" s="70">
        <f t="shared" si="23"/>
        <v>0.15948275862068972</v>
      </c>
    </row>
    <row r="149" spans="1:22" x14ac:dyDescent="0.3">
      <c r="B149" s="3" t="s">
        <v>289</v>
      </c>
      <c r="C149" s="27">
        <v>22</v>
      </c>
      <c r="D149" s="21">
        <v>21</v>
      </c>
      <c r="E149" s="21">
        <v>28</v>
      </c>
      <c r="F149" s="70">
        <f t="shared" si="16"/>
        <v>0.27272727272727271</v>
      </c>
      <c r="G149" s="71">
        <f t="shared" si="17"/>
        <v>0.33333333333333326</v>
      </c>
      <c r="H149" s="27">
        <v>1</v>
      </c>
      <c r="I149" s="21">
        <v>1</v>
      </c>
      <c r="J149" s="21">
        <v>0</v>
      </c>
      <c r="K149" s="70">
        <f t="shared" si="18"/>
        <v>-1</v>
      </c>
      <c r="L149" s="71">
        <f t="shared" si="19"/>
        <v>-1</v>
      </c>
      <c r="M149" s="27">
        <v>2</v>
      </c>
      <c r="N149" s="21">
        <v>4</v>
      </c>
      <c r="O149" s="21">
        <v>2</v>
      </c>
      <c r="P149" s="70">
        <f t="shared" si="20"/>
        <v>0</v>
      </c>
      <c r="Q149" s="71">
        <f t="shared" si="21"/>
        <v>-0.5</v>
      </c>
      <c r="R149" s="27">
        <v>23</v>
      </c>
      <c r="S149" s="21">
        <v>21</v>
      </c>
      <c r="T149" s="21">
        <v>33</v>
      </c>
      <c r="U149" s="70">
        <f t="shared" si="22"/>
        <v>0.43478260869565211</v>
      </c>
      <c r="V149" s="70">
        <f t="shared" si="23"/>
        <v>0.5714285714285714</v>
      </c>
    </row>
    <row r="150" spans="1:22" x14ac:dyDescent="0.3">
      <c r="B150" s="3" t="s">
        <v>290</v>
      </c>
      <c r="C150" s="27">
        <v>47</v>
      </c>
      <c r="D150" s="21">
        <v>27</v>
      </c>
      <c r="E150" s="21">
        <v>26</v>
      </c>
      <c r="F150" s="70">
        <f t="shared" si="16"/>
        <v>-0.44680851063829785</v>
      </c>
      <c r="G150" s="71">
        <f t="shared" si="17"/>
        <v>-3.703703703703709E-2</v>
      </c>
      <c r="H150" s="27">
        <v>4</v>
      </c>
      <c r="I150" s="21">
        <v>0</v>
      </c>
      <c r="J150" s="21">
        <v>0</v>
      </c>
      <c r="K150" s="70">
        <f t="shared" si="18"/>
        <v>-1</v>
      </c>
      <c r="L150" s="71" t="str">
        <f t="shared" si="19"/>
        <v xml:space="preserve"> - </v>
      </c>
      <c r="M150" s="27">
        <v>6</v>
      </c>
      <c r="N150" s="21">
        <v>5</v>
      </c>
      <c r="O150" s="21">
        <v>4</v>
      </c>
      <c r="P150" s="70">
        <f t="shared" si="20"/>
        <v>-0.33333333333333337</v>
      </c>
      <c r="Q150" s="71">
        <f t="shared" si="21"/>
        <v>-0.19999999999999996</v>
      </c>
      <c r="R150" s="27">
        <v>44</v>
      </c>
      <c r="S150" s="21">
        <v>30</v>
      </c>
      <c r="T150" s="21">
        <v>25</v>
      </c>
      <c r="U150" s="70">
        <f t="shared" si="22"/>
        <v>-0.43181818181818177</v>
      </c>
      <c r="V150" s="70">
        <f t="shared" si="23"/>
        <v>-0.16666666666666663</v>
      </c>
    </row>
    <row r="151" spans="1:22" x14ac:dyDescent="0.3">
      <c r="B151" s="3" t="s">
        <v>166</v>
      </c>
      <c r="C151" s="27">
        <v>44</v>
      </c>
      <c r="D151" s="21">
        <v>45</v>
      </c>
      <c r="E151" s="21">
        <v>50</v>
      </c>
      <c r="F151" s="70">
        <f t="shared" si="16"/>
        <v>0.13636363636363646</v>
      </c>
      <c r="G151" s="71">
        <f t="shared" si="17"/>
        <v>0.11111111111111116</v>
      </c>
      <c r="H151" s="27">
        <v>1</v>
      </c>
      <c r="I151" s="21">
        <v>2</v>
      </c>
      <c r="J151" s="21">
        <v>1</v>
      </c>
      <c r="K151" s="70">
        <f t="shared" si="18"/>
        <v>0</v>
      </c>
      <c r="L151" s="71">
        <f t="shared" si="19"/>
        <v>-0.5</v>
      </c>
      <c r="M151" s="27">
        <v>6</v>
      </c>
      <c r="N151" s="21">
        <v>4</v>
      </c>
      <c r="O151" s="21">
        <v>4</v>
      </c>
      <c r="P151" s="70">
        <f t="shared" si="20"/>
        <v>-0.33333333333333337</v>
      </c>
      <c r="Q151" s="71">
        <f t="shared" si="21"/>
        <v>0</v>
      </c>
      <c r="R151" s="27">
        <v>47</v>
      </c>
      <c r="S151" s="21">
        <v>64</v>
      </c>
      <c r="T151" s="21">
        <v>60</v>
      </c>
      <c r="U151" s="70">
        <f t="shared" si="22"/>
        <v>0.27659574468085113</v>
      </c>
      <c r="V151" s="70">
        <f t="shared" si="23"/>
        <v>-6.25E-2</v>
      </c>
    </row>
    <row r="152" spans="1:22" x14ac:dyDescent="0.3">
      <c r="B152" s="3" t="s">
        <v>167</v>
      </c>
      <c r="C152" s="27">
        <v>52</v>
      </c>
      <c r="D152" s="21">
        <v>46</v>
      </c>
      <c r="E152" s="21">
        <v>39</v>
      </c>
      <c r="F152" s="70">
        <f t="shared" si="16"/>
        <v>-0.25</v>
      </c>
      <c r="G152" s="71">
        <f t="shared" si="17"/>
        <v>-0.15217391304347827</v>
      </c>
      <c r="H152" s="27">
        <v>0</v>
      </c>
      <c r="I152" s="21">
        <v>3</v>
      </c>
      <c r="J152" s="21">
        <v>1</v>
      </c>
      <c r="K152" s="70" t="str">
        <f t="shared" si="18"/>
        <v xml:space="preserve"> - </v>
      </c>
      <c r="L152" s="71">
        <f t="shared" si="19"/>
        <v>-0.66666666666666674</v>
      </c>
      <c r="M152" s="27">
        <v>0</v>
      </c>
      <c r="N152" s="21">
        <v>1</v>
      </c>
      <c r="O152" s="21">
        <v>1</v>
      </c>
      <c r="P152" s="70" t="str">
        <f t="shared" si="20"/>
        <v xml:space="preserve"> - </v>
      </c>
      <c r="Q152" s="71">
        <f t="shared" si="21"/>
        <v>0</v>
      </c>
      <c r="R152" s="27">
        <v>58</v>
      </c>
      <c r="S152" s="21">
        <v>54</v>
      </c>
      <c r="T152" s="21">
        <v>59</v>
      </c>
      <c r="U152" s="70">
        <f t="shared" si="22"/>
        <v>1.7241379310344751E-2</v>
      </c>
      <c r="V152" s="70">
        <f t="shared" si="23"/>
        <v>9.259259259259256E-2</v>
      </c>
    </row>
    <row r="153" spans="1:22" x14ac:dyDescent="0.3">
      <c r="B153" s="3" t="s">
        <v>168</v>
      </c>
      <c r="C153" s="27">
        <v>190</v>
      </c>
      <c r="D153" s="21">
        <v>140</v>
      </c>
      <c r="E153" s="21">
        <v>166</v>
      </c>
      <c r="F153" s="70">
        <f t="shared" si="16"/>
        <v>-0.12631578947368416</v>
      </c>
      <c r="G153" s="71">
        <f t="shared" si="17"/>
        <v>0.18571428571428572</v>
      </c>
      <c r="H153" s="27">
        <v>4</v>
      </c>
      <c r="I153" s="21">
        <v>2</v>
      </c>
      <c r="J153" s="21">
        <v>3</v>
      </c>
      <c r="K153" s="70">
        <f t="shared" si="18"/>
        <v>-0.25</v>
      </c>
      <c r="L153" s="71">
        <f t="shared" si="19"/>
        <v>0.5</v>
      </c>
      <c r="M153" s="27">
        <v>14</v>
      </c>
      <c r="N153" s="21">
        <v>6</v>
      </c>
      <c r="O153" s="21">
        <v>5</v>
      </c>
      <c r="P153" s="70">
        <f t="shared" si="20"/>
        <v>-0.64285714285714279</v>
      </c>
      <c r="Q153" s="71">
        <f t="shared" si="21"/>
        <v>-0.16666666666666663</v>
      </c>
      <c r="R153" s="27">
        <v>240</v>
      </c>
      <c r="S153" s="21">
        <v>172</v>
      </c>
      <c r="T153" s="21">
        <v>187</v>
      </c>
      <c r="U153" s="70">
        <f t="shared" si="22"/>
        <v>-0.22083333333333333</v>
      </c>
      <c r="V153" s="70">
        <f t="shared" si="23"/>
        <v>8.7209302325581328E-2</v>
      </c>
    </row>
    <row r="154" spans="1:22" x14ac:dyDescent="0.3">
      <c r="B154" s="3" t="s">
        <v>169</v>
      </c>
      <c r="C154" s="27">
        <v>8</v>
      </c>
      <c r="D154" s="21">
        <v>3</v>
      </c>
      <c r="E154" s="21">
        <v>4</v>
      </c>
      <c r="F154" s="70">
        <f t="shared" si="16"/>
        <v>-0.5</v>
      </c>
      <c r="G154" s="71">
        <f t="shared" si="17"/>
        <v>0.33333333333333326</v>
      </c>
      <c r="H154" s="27">
        <v>0</v>
      </c>
      <c r="I154" s="21">
        <v>0</v>
      </c>
      <c r="J154" s="21">
        <v>0</v>
      </c>
      <c r="K154" s="70" t="str">
        <f t="shared" si="18"/>
        <v xml:space="preserve"> - </v>
      </c>
      <c r="L154" s="71" t="str">
        <f t="shared" si="19"/>
        <v xml:space="preserve"> - </v>
      </c>
      <c r="M154" s="27">
        <v>0</v>
      </c>
      <c r="N154" s="21">
        <v>0</v>
      </c>
      <c r="O154" s="21">
        <v>0</v>
      </c>
      <c r="P154" s="70" t="str">
        <f t="shared" si="20"/>
        <v xml:space="preserve"> - </v>
      </c>
      <c r="Q154" s="71" t="str">
        <f t="shared" si="21"/>
        <v xml:space="preserve"> - </v>
      </c>
      <c r="R154" s="27">
        <v>13</v>
      </c>
      <c r="S154" s="21">
        <v>3</v>
      </c>
      <c r="T154" s="21">
        <v>6</v>
      </c>
      <c r="U154" s="70">
        <f t="shared" si="22"/>
        <v>-0.53846153846153844</v>
      </c>
      <c r="V154" s="70">
        <f t="shared" si="23"/>
        <v>1</v>
      </c>
    </row>
    <row r="155" spans="1:22" x14ac:dyDescent="0.3">
      <c r="B155" s="3" t="s">
        <v>297</v>
      </c>
      <c r="C155" s="27">
        <v>20</v>
      </c>
      <c r="D155" s="21">
        <v>16</v>
      </c>
      <c r="E155" s="21">
        <v>15</v>
      </c>
      <c r="F155" s="70">
        <f t="shared" si="16"/>
        <v>-0.25</v>
      </c>
      <c r="G155" s="71">
        <f t="shared" si="17"/>
        <v>-6.25E-2</v>
      </c>
      <c r="H155" s="27">
        <v>1</v>
      </c>
      <c r="I155" s="21">
        <v>1</v>
      </c>
      <c r="J155" s="21">
        <v>1</v>
      </c>
      <c r="K155" s="70">
        <f t="shared" si="18"/>
        <v>0</v>
      </c>
      <c r="L155" s="71">
        <f t="shared" si="19"/>
        <v>0</v>
      </c>
      <c r="M155" s="27">
        <v>1</v>
      </c>
      <c r="N155" s="21">
        <v>3</v>
      </c>
      <c r="O155" s="21">
        <v>2</v>
      </c>
      <c r="P155" s="70">
        <f t="shared" si="20"/>
        <v>1</v>
      </c>
      <c r="Q155" s="71">
        <f t="shared" si="21"/>
        <v>-0.33333333333333337</v>
      </c>
      <c r="R155" s="27">
        <v>29</v>
      </c>
      <c r="S155" s="21">
        <v>17</v>
      </c>
      <c r="T155" s="21">
        <v>14</v>
      </c>
      <c r="U155" s="70">
        <f t="shared" si="22"/>
        <v>-0.51724137931034475</v>
      </c>
      <c r="V155" s="70">
        <f t="shared" si="23"/>
        <v>-0.17647058823529416</v>
      </c>
    </row>
    <row r="156" spans="1:22" x14ac:dyDescent="0.3">
      <c r="B156" s="3" t="s">
        <v>32</v>
      </c>
      <c r="C156" s="27">
        <v>559</v>
      </c>
      <c r="D156" s="21">
        <v>416</v>
      </c>
      <c r="E156" s="21">
        <v>482</v>
      </c>
      <c r="F156" s="70">
        <f t="shared" si="16"/>
        <v>-0.13774597495527729</v>
      </c>
      <c r="G156" s="71">
        <f t="shared" si="17"/>
        <v>0.15865384615384626</v>
      </c>
      <c r="H156" s="27">
        <v>12</v>
      </c>
      <c r="I156" s="21">
        <v>8</v>
      </c>
      <c r="J156" s="21">
        <v>14</v>
      </c>
      <c r="K156" s="70">
        <f t="shared" si="18"/>
        <v>0.16666666666666674</v>
      </c>
      <c r="L156" s="71">
        <f t="shared" si="19"/>
        <v>0.75</v>
      </c>
      <c r="M156" s="27">
        <v>27</v>
      </c>
      <c r="N156" s="21">
        <v>28</v>
      </c>
      <c r="O156" s="21">
        <v>25</v>
      </c>
      <c r="P156" s="70">
        <f t="shared" si="20"/>
        <v>-7.407407407407407E-2</v>
      </c>
      <c r="Q156" s="71">
        <f t="shared" si="21"/>
        <v>-0.1071428571428571</v>
      </c>
      <c r="R156" s="27">
        <v>645</v>
      </c>
      <c r="S156" s="21">
        <v>467</v>
      </c>
      <c r="T156" s="21">
        <v>562</v>
      </c>
      <c r="U156" s="70">
        <f t="shared" si="22"/>
        <v>-0.12868217054263564</v>
      </c>
      <c r="V156" s="70">
        <f t="shared" si="23"/>
        <v>0.20342612419700212</v>
      </c>
    </row>
    <row r="157" spans="1:22" x14ac:dyDescent="0.3">
      <c r="B157" s="3" t="s">
        <v>170</v>
      </c>
      <c r="C157" s="27">
        <v>154</v>
      </c>
      <c r="D157" s="21">
        <v>132</v>
      </c>
      <c r="E157" s="21">
        <v>133</v>
      </c>
      <c r="F157" s="70">
        <f t="shared" si="16"/>
        <v>-0.13636363636363635</v>
      </c>
      <c r="G157" s="71">
        <f t="shared" si="17"/>
        <v>7.575757575757569E-3</v>
      </c>
      <c r="H157" s="27">
        <v>2</v>
      </c>
      <c r="I157" s="21">
        <v>2</v>
      </c>
      <c r="J157" s="21">
        <v>1</v>
      </c>
      <c r="K157" s="70">
        <f t="shared" si="18"/>
        <v>-0.5</v>
      </c>
      <c r="L157" s="71">
        <f t="shared" si="19"/>
        <v>-0.5</v>
      </c>
      <c r="M157" s="27">
        <v>9</v>
      </c>
      <c r="N157" s="21">
        <v>6</v>
      </c>
      <c r="O157" s="21">
        <v>8</v>
      </c>
      <c r="P157" s="70">
        <f t="shared" si="20"/>
        <v>-0.11111111111111116</v>
      </c>
      <c r="Q157" s="71">
        <f t="shared" si="21"/>
        <v>0.33333333333333326</v>
      </c>
      <c r="R157" s="27">
        <v>174</v>
      </c>
      <c r="S157" s="21">
        <v>158</v>
      </c>
      <c r="T157" s="21">
        <v>157</v>
      </c>
      <c r="U157" s="70">
        <f t="shared" si="22"/>
        <v>-9.7701149425287404E-2</v>
      </c>
      <c r="V157" s="70">
        <f t="shared" si="23"/>
        <v>-6.3291139240506666E-3</v>
      </c>
    </row>
    <row r="158" spans="1:22" x14ac:dyDescent="0.3">
      <c r="B158" s="3" t="s">
        <v>319</v>
      </c>
      <c r="C158" s="27">
        <v>57</v>
      </c>
      <c r="D158" s="21">
        <v>41</v>
      </c>
      <c r="E158" s="21">
        <v>52</v>
      </c>
      <c r="F158" s="70">
        <f t="shared" si="16"/>
        <v>-8.7719298245614086E-2</v>
      </c>
      <c r="G158" s="71">
        <f t="shared" si="17"/>
        <v>0.26829268292682928</v>
      </c>
      <c r="H158" s="27">
        <v>1</v>
      </c>
      <c r="I158" s="21">
        <v>0</v>
      </c>
      <c r="J158" s="21">
        <v>3</v>
      </c>
      <c r="K158" s="70">
        <f t="shared" si="18"/>
        <v>2</v>
      </c>
      <c r="L158" s="71" t="str">
        <f t="shared" si="19"/>
        <v xml:space="preserve"> - </v>
      </c>
      <c r="M158" s="27">
        <v>6</v>
      </c>
      <c r="N158" s="21">
        <v>5</v>
      </c>
      <c r="O158" s="21">
        <v>5</v>
      </c>
      <c r="P158" s="70">
        <f t="shared" si="20"/>
        <v>-0.16666666666666663</v>
      </c>
      <c r="Q158" s="71">
        <f t="shared" si="21"/>
        <v>0</v>
      </c>
      <c r="R158" s="27">
        <v>63</v>
      </c>
      <c r="S158" s="21">
        <v>40</v>
      </c>
      <c r="T158" s="21">
        <v>75</v>
      </c>
      <c r="U158" s="70">
        <f t="shared" si="22"/>
        <v>0.19047619047619047</v>
      </c>
      <c r="V158" s="70">
        <f t="shared" si="23"/>
        <v>0.875</v>
      </c>
    </row>
    <row r="159" spans="1:22" x14ac:dyDescent="0.3">
      <c r="B159" s="3" t="s">
        <v>320</v>
      </c>
      <c r="C159" s="27">
        <v>65</v>
      </c>
      <c r="D159" s="21">
        <v>40</v>
      </c>
      <c r="E159" s="21">
        <v>41</v>
      </c>
      <c r="F159" s="70">
        <f t="shared" si="16"/>
        <v>-0.36923076923076925</v>
      </c>
      <c r="G159" s="71">
        <f t="shared" si="17"/>
        <v>2.4999999999999911E-2</v>
      </c>
      <c r="H159" s="27">
        <v>2</v>
      </c>
      <c r="I159" s="21">
        <v>1</v>
      </c>
      <c r="J159" s="21">
        <v>0</v>
      </c>
      <c r="K159" s="70">
        <f t="shared" si="18"/>
        <v>-1</v>
      </c>
      <c r="L159" s="71">
        <f t="shared" si="19"/>
        <v>-1</v>
      </c>
      <c r="M159" s="27">
        <v>4</v>
      </c>
      <c r="N159" s="21">
        <v>2</v>
      </c>
      <c r="O159" s="21">
        <v>4</v>
      </c>
      <c r="P159" s="70">
        <f t="shared" si="20"/>
        <v>0</v>
      </c>
      <c r="Q159" s="71">
        <f t="shared" si="21"/>
        <v>1</v>
      </c>
      <c r="R159" s="27">
        <v>79</v>
      </c>
      <c r="S159" s="21">
        <v>43</v>
      </c>
      <c r="T159" s="21">
        <v>43</v>
      </c>
      <c r="U159" s="70">
        <f t="shared" si="22"/>
        <v>-0.45569620253164556</v>
      </c>
      <c r="V159" s="70">
        <f t="shared" si="23"/>
        <v>0</v>
      </c>
    </row>
    <row r="160" spans="1:22" x14ac:dyDescent="0.3">
      <c r="B160" s="3" t="s">
        <v>325</v>
      </c>
      <c r="C160" s="27">
        <v>9</v>
      </c>
      <c r="D160" s="21">
        <v>22</v>
      </c>
      <c r="E160" s="21">
        <v>11</v>
      </c>
      <c r="F160" s="70">
        <f t="shared" si="16"/>
        <v>0.22222222222222232</v>
      </c>
      <c r="G160" s="71">
        <f t="shared" si="17"/>
        <v>-0.5</v>
      </c>
      <c r="H160" s="27">
        <v>0</v>
      </c>
      <c r="I160" s="21">
        <v>1</v>
      </c>
      <c r="J160" s="21">
        <v>0</v>
      </c>
      <c r="K160" s="70" t="str">
        <f t="shared" si="18"/>
        <v xml:space="preserve"> - </v>
      </c>
      <c r="L160" s="71">
        <f t="shared" si="19"/>
        <v>-1</v>
      </c>
      <c r="M160" s="27">
        <v>2</v>
      </c>
      <c r="N160" s="21">
        <v>3</v>
      </c>
      <c r="O160" s="21">
        <v>1</v>
      </c>
      <c r="P160" s="70">
        <f t="shared" si="20"/>
        <v>-0.5</v>
      </c>
      <c r="Q160" s="71">
        <f t="shared" si="21"/>
        <v>-0.66666666666666674</v>
      </c>
      <c r="R160" s="27">
        <v>9</v>
      </c>
      <c r="S160" s="21">
        <v>22</v>
      </c>
      <c r="T160" s="21">
        <v>12</v>
      </c>
      <c r="U160" s="70">
        <f t="shared" si="22"/>
        <v>0.33333333333333326</v>
      </c>
      <c r="V160" s="70">
        <f t="shared" si="23"/>
        <v>-0.45454545454545459</v>
      </c>
    </row>
    <row r="161" spans="1:22" x14ac:dyDescent="0.3">
      <c r="B161" s="3" t="s">
        <v>171</v>
      </c>
      <c r="C161" s="27">
        <v>77</v>
      </c>
      <c r="D161" s="21">
        <v>82</v>
      </c>
      <c r="E161" s="21">
        <v>86</v>
      </c>
      <c r="F161" s="70">
        <f t="shared" si="16"/>
        <v>0.11688311688311681</v>
      </c>
      <c r="G161" s="71">
        <f t="shared" si="17"/>
        <v>4.8780487804878092E-2</v>
      </c>
      <c r="H161" s="27">
        <v>2</v>
      </c>
      <c r="I161" s="21">
        <v>3</v>
      </c>
      <c r="J161" s="21">
        <v>1</v>
      </c>
      <c r="K161" s="70">
        <f t="shared" si="18"/>
        <v>-0.5</v>
      </c>
      <c r="L161" s="71">
        <f t="shared" si="19"/>
        <v>-0.66666666666666674</v>
      </c>
      <c r="M161" s="27">
        <v>5</v>
      </c>
      <c r="N161" s="21">
        <v>8</v>
      </c>
      <c r="O161" s="21">
        <v>4</v>
      </c>
      <c r="P161" s="70">
        <f t="shared" si="20"/>
        <v>-0.19999999999999996</v>
      </c>
      <c r="Q161" s="71">
        <f t="shared" si="21"/>
        <v>-0.5</v>
      </c>
      <c r="R161" s="27">
        <v>91</v>
      </c>
      <c r="S161" s="21">
        <v>95</v>
      </c>
      <c r="T161" s="21">
        <v>92</v>
      </c>
      <c r="U161" s="70">
        <f t="shared" si="22"/>
        <v>1.098901098901095E-2</v>
      </c>
      <c r="V161" s="70">
        <f t="shared" si="23"/>
        <v>-3.157894736842104E-2</v>
      </c>
    </row>
    <row r="162" spans="1:22" x14ac:dyDescent="0.3">
      <c r="B162" s="3" t="s">
        <v>172</v>
      </c>
      <c r="C162" s="27">
        <v>216</v>
      </c>
      <c r="D162" s="21">
        <v>155</v>
      </c>
      <c r="E162" s="21">
        <v>197</v>
      </c>
      <c r="F162" s="70">
        <f t="shared" si="16"/>
        <v>-8.796296296296291E-2</v>
      </c>
      <c r="G162" s="71">
        <f t="shared" si="17"/>
        <v>0.2709677419354839</v>
      </c>
      <c r="H162" s="27">
        <v>10</v>
      </c>
      <c r="I162" s="21">
        <v>6</v>
      </c>
      <c r="J162" s="21">
        <v>7</v>
      </c>
      <c r="K162" s="70">
        <f t="shared" si="18"/>
        <v>-0.30000000000000004</v>
      </c>
      <c r="L162" s="71">
        <f t="shared" si="19"/>
        <v>0.16666666666666674</v>
      </c>
      <c r="M162" s="27">
        <v>27</v>
      </c>
      <c r="N162" s="21">
        <v>24</v>
      </c>
      <c r="O162" s="21">
        <v>16</v>
      </c>
      <c r="P162" s="70">
        <f t="shared" si="20"/>
        <v>-0.40740740740740744</v>
      </c>
      <c r="Q162" s="71">
        <f t="shared" si="21"/>
        <v>-0.33333333333333337</v>
      </c>
      <c r="R162" s="27">
        <v>270</v>
      </c>
      <c r="S162" s="21">
        <v>163</v>
      </c>
      <c r="T162" s="21">
        <v>230</v>
      </c>
      <c r="U162" s="70">
        <f t="shared" si="22"/>
        <v>-0.14814814814814814</v>
      </c>
      <c r="V162" s="70">
        <f t="shared" si="23"/>
        <v>0.41104294478527614</v>
      </c>
    </row>
    <row r="163" spans="1:22" x14ac:dyDescent="0.3">
      <c r="B163" s="3" t="s">
        <v>328</v>
      </c>
      <c r="C163" s="27">
        <v>87</v>
      </c>
      <c r="D163" s="21">
        <v>77</v>
      </c>
      <c r="E163" s="21">
        <v>74</v>
      </c>
      <c r="F163" s="70">
        <f t="shared" si="16"/>
        <v>-0.14942528735632188</v>
      </c>
      <c r="G163" s="71">
        <f t="shared" si="17"/>
        <v>-3.8961038961038974E-2</v>
      </c>
      <c r="H163" s="27">
        <v>1</v>
      </c>
      <c r="I163" s="21">
        <v>1</v>
      </c>
      <c r="J163" s="21">
        <v>2</v>
      </c>
      <c r="K163" s="70">
        <f t="shared" si="18"/>
        <v>1</v>
      </c>
      <c r="L163" s="71">
        <f t="shared" si="19"/>
        <v>1</v>
      </c>
      <c r="M163" s="27">
        <v>6</v>
      </c>
      <c r="N163" s="21">
        <v>7</v>
      </c>
      <c r="O163" s="21">
        <v>9</v>
      </c>
      <c r="P163" s="70">
        <f t="shared" si="20"/>
        <v>0.5</v>
      </c>
      <c r="Q163" s="71">
        <f t="shared" si="21"/>
        <v>0.28571428571428581</v>
      </c>
      <c r="R163" s="27">
        <v>101</v>
      </c>
      <c r="S163" s="21">
        <v>90</v>
      </c>
      <c r="T163" s="21">
        <v>84</v>
      </c>
      <c r="U163" s="70">
        <f t="shared" si="22"/>
        <v>-0.16831683168316836</v>
      </c>
      <c r="V163" s="70">
        <f t="shared" si="23"/>
        <v>-6.6666666666666652E-2</v>
      </c>
    </row>
    <row r="164" spans="1:22" x14ac:dyDescent="0.3">
      <c r="A164" s="250" t="s">
        <v>33</v>
      </c>
      <c r="B164" s="251"/>
      <c r="C164" s="68">
        <v>8232</v>
      </c>
      <c r="D164" s="69">
        <v>6245</v>
      </c>
      <c r="E164" s="69">
        <v>6835</v>
      </c>
      <c r="F164" s="70">
        <f t="shared" si="16"/>
        <v>-0.16970359572400384</v>
      </c>
      <c r="G164" s="71">
        <f t="shared" si="17"/>
        <v>9.4475580464371545E-2</v>
      </c>
      <c r="H164" s="68">
        <v>76</v>
      </c>
      <c r="I164" s="69">
        <v>86</v>
      </c>
      <c r="J164" s="69">
        <v>75</v>
      </c>
      <c r="K164" s="70">
        <f t="shared" si="18"/>
        <v>-1.3157894736842146E-2</v>
      </c>
      <c r="L164" s="71">
        <f t="shared" si="19"/>
        <v>-0.12790697674418605</v>
      </c>
      <c r="M164" s="68">
        <v>337</v>
      </c>
      <c r="N164" s="69">
        <v>287</v>
      </c>
      <c r="O164" s="69">
        <v>282</v>
      </c>
      <c r="P164" s="70">
        <f t="shared" si="20"/>
        <v>-0.16320474777448069</v>
      </c>
      <c r="Q164" s="71">
        <f t="shared" si="21"/>
        <v>-1.7421602787456414E-2</v>
      </c>
      <c r="R164" s="68">
        <v>9820</v>
      </c>
      <c r="S164" s="69">
        <v>7219</v>
      </c>
      <c r="T164" s="69">
        <v>7936</v>
      </c>
      <c r="U164" s="70">
        <f t="shared" si="22"/>
        <v>-0.19185336048879842</v>
      </c>
      <c r="V164" s="70">
        <f t="shared" si="23"/>
        <v>9.9321235628203386E-2</v>
      </c>
    </row>
    <row r="165" spans="1:22" x14ac:dyDescent="0.3">
      <c r="B165" s="3" t="s">
        <v>173</v>
      </c>
      <c r="C165" s="27">
        <v>157</v>
      </c>
      <c r="D165" s="21">
        <v>114</v>
      </c>
      <c r="E165" s="21">
        <v>107</v>
      </c>
      <c r="F165" s="70">
        <f t="shared" si="16"/>
        <v>-0.31847133757961787</v>
      </c>
      <c r="G165" s="71">
        <f t="shared" si="17"/>
        <v>-6.1403508771929793E-2</v>
      </c>
      <c r="H165" s="27">
        <v>1</v>
      </c>
      <c r="I165" s="21">
        <v>4</v>
      </c>
      <c r="J165" s="21">
        <v>0</v>
      </c>
      <c r="K165" s="70">
        <f t="shared" si="18"/>
        <v>-1</v>
      </c>
      <c r="L165" s="71">
        <f t="shared" si="19"/>
        <v>-1</v>
      </c>
      <c r="M165" s="27">
        <v>11</v>
      </c>
      <c r="N165" s="21">
        <v>7</v>
      </c>
      <c r="O165" s="21">
        <v>9</v>
      </c>
      <c r="P165" s="70">
        <f t="shared" si="20"/>
        <v>-0.18181818181818177</v>
      </c>
      <c r="Q165" s="71">
        <f t="shared" si="21"/>
        <v>0.28571428571428581</v>
      </c>
      <c r="R165" s="27">
        <v>202</v>
      </c>
      <c r="S165" s="21">
        <v>144</v>
      </c>
      <c r="T165" s="21">
        <v>138</v>
      </c>
      <c r="U165" s="70">
        <f t="shared" si="22"/>
        <v>-0.31683168316831678</v>
      </c>
      <c r="V165" s="70">
        <f t="shared" si="23"/>
        <v>-4.166666666666663E-2</v>
      </c>
    </row>
    <row r="166" spans="1:22" x14ac:dyDescent="0.3">
      <c r="B166" s="3" t="s">
        <v>174</v>
      </c>
      <c r="C166" s="27">
        <v>602</v>
      </c>
      <c r="D166" s="21">
        <v>449</v>
      </c>
      <c r="E166" s="21">
        <v>448</v>
      </c>
      <c r="F166" s="70">
        <f t="shared" si="16"/>
        <v>-0.2558139534883721</v>
      </c>
      <c r="G166" s="71">
        <f t="shared" si="17"/>
        <v>-2.2271714922048602E-3</v>
      </c>
      <c r="H166" s="27">
        <v>2</v>
      </c>
      <c r="I166" s="21">
        <v>3</v>
      </c>
      <c r="J166" s="21">
        <v>2</v>
      </c>
      <c r="K166" s="70">
        <f t="shared" si="18"/>
        <v>0</v>
      </c>
      <c r="L166" s="71">
        <f t="shared" si="19"/>
        <v>-0.33333333333333337</v>
      </c>
      <c r="M166" s="27">
        <v>13</v>
      </c>
      <c r="N166" s="21">
        <v>18</v>
      </c>
      <c r="O166" s="21">
        <v>12</v>
      </c>
      <c r="P166" s="70">
        <f t="shared" si="20"/>
        <v>-7.6923076923076872E-2</v>
      </c>
      <c r="Q166" s="71">
        <f t="shared" si="21"/>
        <v>-0.33333333333333337</v>
      </c>
      <c r="R166" s="27">
        <v>722</v>
      </c>
      <c r="S166" s="21">
        <v>516</v>
      </c>
      <c r="T166" s="21">
        <v>522</v>
      </c>
      <c r="U166" s="70">
        <f t="shared" si="22"/>
        <v>-0.2770083102493075</v>
      </c>
      <c r="V166" s="70">
        <f t="shared" si="23"/>
        <v>1.1627906976744207E-2</v>
      </c>
    </row>
    <row r="167" spans="1:22" x14ac:dyDescent="0.3">
      <c r="B167" s="3" t="s">
        <v>175</v>
      </c>
      <c r="C167" s="27">
        <v>38</v>
      </c>
      <c r="D167" s="21">
        <v>36</v>
      </c>
      <c r="E167" s="21">
        <v>33</v>
      </c>
      <c r="F167" s="70">
        <f t="shared" si="16"/>
        <v>-0.13157894736842102</v>
      </c>
      <c r="G167" s="71">
        <f t="shared" si="17"/>
        <v>-8.333333333333337E-2</v>
      </c>
      <c r="H167" s="27">
        <v>2</v>
      </c>
      <c r="I167" s="21">
        <v>1</v>
      </c>
      <c r="J167" s="21">
        <v>0</v>
      </c>
      <c r="K167" s="70">
        <f t="shared" si="18"/>
        <v>-1</v>
      </c>
      <c r="L167" s="71">
        <f t="shared" si="19"/>
        <v>-1</v>
      </c>
      <c r="M167" s="27">
        <v>1</v>
      </c>
      <c r="N167" s="21">
        <v>3</v>
      </c>
      <c r="O167" s="21">
        <v>1</v>
      </c>
      <c r="P167" s="70">
        <f t="shared" si="20"/>
        <v>0</v>
      </c>
      <c r="Q167" s="71">
        <f t="shared" si="21"/>
        <v>-0.66666666666666674</v>
      </c>
      <c r="R167" s="27">
        <v>45</v>
      </c>
      <c r="S167" s="21">
        <v>38</v>
      </c>
      <c r="T167" s="21">
        <v>42</v>
      </c>
      <c r="U167" s="70">
        <f t="shared" si="22"/>
        <v>-6.6666666666666652E-2</v>
      </c>
      <c r="V167" s="70">
        <f t="shared" si="23"/>
        <v>0.10526315789473695</v>
      </c>
    </row>
    <row r="168" spans="1:22" x14ac:dyDescent="0.3">
      <c r="B168" s="3" t="s">
        <v>176</v>
      </c>
      <c r="C168" s="27">
        <v>109</v>
      </c>
      <c r="D168" s="21">
        <v>82</v>
      </c>
      <c r="E168" s="21">
        <v>90</v>
      </c>
      <c r="F168" s="70">
        <f t="shared" si="16"/>
        <v>-0.17431192660550454</v>
      </c>
      <c r="G168" s="71">
        <f t="shared" si="17"/>
        <v>9.7560975609756184E-2</v>
      </c>
      <c r="H168" s="27">
        <v>4</v>
      </c>
      <c r="I168" s="21">
        <v>2</v>
      </c>
      <c r="J168" s="21">
        <v>5</v>
      </c>
      <c r="K168" s="70">
        <f t="shared" si="18"/>
        <v>0.25</v>
      </c>
      <c r="L168" s="71">
        <f t="shared" si="19"/>
        <v>1.5</v>
      </c>
      <c r="M168" s="27">
        <v>8</v>
      </c>
      <c r="N168" s="21">
        <v>5</v>
      </c>
      <c r="O168" s="21">
        <v>8</v>
      </c>
      <c r="P168" s="70">
        <f t="shared" si="20"/>
        <v>0</v>
      </c>
      <c r="Q168" s="71">
        <f t="shared" si="21"/>
        <v>0.60000000000000009</v>
      </c>
      <c r="R168" s="27">
        <v>142</v>
      </c>
      <c r="S168" s="21">
        <v>102</v>
      </c>
      <c r="T168" s="21">
        <v>107</v>
      </c>
      <c r="U168" s="70">
        <f t="shared" si="22"/>
        <v>-0.24647887323943662</v>
      </c>
      <c r="V168" s="70">
        <f t="shared" si="23"/>
        <v>4.9019607843137303E-2</v>
      </c>
    </row>
    <row r="169" spans="1:22" x14ac:dyDescent="0.3">
      <c r="B169" s="3" t="s">
        <v>177</v>
      </c>
      <c r="C169" s="27">
        <v>38</v>
      </c>
      <c r="D169" s="21">
        <v>26</v>
      </c>
      <c r="E169" s="21">
        <v>46</v>
      </c>
      <c r="F169" s="70">
        <f t="shared" si="16"/>
        <v>0.21052631578947367</v>
      </c>
      <c r="G169" s="71">
        <f t="shared" si="17"/>
        <v>0.76923076923076916</v>
      </c>
      <c r="H169" s="27">
        <v>3</v>
      </c>
      <c r="I169" s="21">
        <v>1</v>
      </c>
      <c r="J169" s="21">
        <v>3</v>
      </c>
      <c r="K169" s="70">
        <f t="shared" si="18"/>
        <v>0</v>
      </c>
      <c r="L169" s="71">
        <f t="shared" si="19"/>
        <v>2</v>
      </c>
      <c r="M169" s="27">
        <v>3</v>
      </c>
      <c r="N169" s="21">
        <v>2</v>
      </c>
      <c r="O169" s="21">
        <v>9</v>
      </c>
      <c r="P169" s="70">
        <f t="shared" si="20"/>
        <v>2</v>
      </c>
      <c r="Q169" s="71">
        <f t="shared" si="21"/>
        <v>3.5</v>
      </c>
      <c r="R169" s="27">
        <v>48</v>
      </c>
      <c r="S169" s="21">
        <v>31</v>
      </c>
      <c r="T169" s="21">
        <v>44</v>
      </c>
      <c r="U169" s="70">
        <f t="shared" si="22"/>
        <v>-8.333333333333337E-2</v>
      </c>
      <c r="V169" s="70">
        <f t="shared" si="23"/>
        <v>0.41935483870967749</v>
      </c>
    </row>
    <row r="170" spans="1:22" x14ac:dyDescent="0.3">
      <c r="B170" s="3" t="s">
        <v>178</v>
      </c>
      <c r="C170" s="27">
        <v>637</v>
      </c>
      <c r="D170" s="21">
        <v>581</v>
      </c>
      <c r="E170" s="21">
        <v>616</v>
      </c>
      <c r="F170" s="70">
        <f t="shared" si="16"/>
        <v>-3.2967032967032961E-2</v>
      </c>
      <c r="G170" s="71">
        <f t="shared" si="17"/>
        <v>6.024096385542177E-2</v>
      </c>
      <c r="H170" s="27">
        <v>9</v>
      </c>
      <c r="I170" s="21">
        <v>12</v>
      </c>
      <c r="J170" s="21">
        <v>2</v>
      </c>
      <c r="K170" s="70">
        <f t="shared" si="18"/>
        <v>-0.77777777777777779</v>
      </c>
      <c r="L170" s="71">
        <f t="shared" si="19"/>
        <v>-0.83333333333333337</v>
      </c>
      <c r="M170" s="27">
        <v>30</v>
      </c>
      <c r="N170" s="21">
        <v>29</v>
      </c>
      <c r="O170" s="21">
        <v>34</v>
      </c>
      <c r="P170" s="70">
        <f t="shared" si="20"/>
        <v>0.1333333333333333</v>
      </c>
      <c r="Q170" s="71">
        <f t="shared" si="21"/>
        <v>0.17241379310344818</v>
      </c>
      <c r="R170" s="27">
        <v>761</v>
      </c>
      <c r="S170" s="21">
        <v>659</v>
      </c>
      <c r="T170" s="21">
        <v>693</v>
      </c>
      <c r="U170" s="70">
        <f t="shared" si="22"/>
        <v>-8.9356110381077491E-2</v>
      </c>
      <c r="V170" s="70">
        <f t="shared" si="23"/>
        <v>5.159332321699539E-2</v>
      </c>
    </row>
    <row r="171" spans="1:22" x14ac:dyDescent="0.3">
      <c r="B171" s="3" t="s">
        <v>33</v>
      </c>
      <c r="C171" s="27">
        <v>2768</v>
      </c>
      <c r="D171" s="21">
        <v>1853</v>
      </c>
      <c r="E171" s="21">
        <v>2168</v>
      </c>
      <c r="F171" s="70">
        <f t="shared" si="16"/>
        <v>-0.2167630057803468</v>
      </c>
      <c r="G171" s="71">
        <f t="shared" si="17"/>
        <v>0.16999460334592542</v>
      </c>
      <c r="H171" s="27">
        <v>15</v>
      </c>
      <c r="I171" s="21">
        <v>17</v>
      </c>
      <c r="J171" s="21">
        <v>9</v>
      </c>
      <c r="K171" s="70">
        <f t="shared" si="18"/>
        <v>-0.4</v>
      </c>
      <c r="L171" s="71">
        <f t="shared" si="19"/>
        <v>-0.47058823529411764</v>
      </c>
      <c r="M171" s="27">
        <v>60</v>
      </c>
      <c r="N171" s="21">
        <v>56</v>
      </c>
      <c r="O171" s="21">
        <v>50</v>
      </c>
      <c r="P171" s="70">
        <f t="shared" si="20"/>
        <v>-0.16666666666666663</v>
      </c>
      <c r="Q171" s="71">
        <f t="shared" si="21"/>
        <v>-0.1071428571428571</v>
      </c>
      <c r="R171" s="27">
        <v>3259</v>
      </c>
      <c r="S171" s="21">
        <v>2139</v>
      </c>
      <c r="T171" s="21">
        <v>2478</v>
      </c>
      <c r="U171" s="70">
        <f t="shared" si="22"/>
        <v>-0.23964406259588833</v>
      </c>
      <c r="V171" s="70">
        <f t="shared" si="23"/>
        <v>0.15848527349228614</v>
      </c>
    </row>
    <row r="172" spans="1:22" x14ac:dyDescent="0.3">
      <c r="B172" s="3" t="s">
        <v>179</v>
      </c>
      <c r="C172" s="27">
        <v>733</v>
      </c>
      <c r="D172" s="21">
        <v>596</v>
      </c>
      <c r="E172" s="21">
        <v>625</v>
      </c>
      <c r="F172" s="70">
        <f t="shared" si="16"/>
        <v>-0.14733969986357431</v>
      </c>
      <c r="G172" s="71">
        <f t="shared" si="17"/>
        <v>4.8657718120805438E-2</v>
      </c>
      <c r="H172" s="27">
        <v>6</v>
      </c>
      <c r="I172" s="21">
        <v>10</v>
      </c>
      <c r="J172" s="21">
        <v>13</v>
      </c>
      <c r="K172" s="70">
        <f t="shared" si="18"/>
        <v>1.1666666666666665</v>
      </c>
      <c r="L172" s="71">
        <f t="shared" si="19"/>
        <v>0.30000000000000004</v>
      </c>
      <c r="M172" s="27">
        <v>42</v>
      </c>
      <c r="N172" s="21">
        <v>29</v>
      </c>
      <c r="O172" s="21">
        <v>28</v>
      </c>
      <c r="P172" s="70">
        <f t="shared" si="20"/>
        <v>-0.33333333333333337</v>
      </c>
      <c r="Q172" s="71">
        <f t="shared" si="21"/>
        <v>-3.4482758620689613E-2</v>
      </c>
      <c r="R172" s="27">
        <v>908</v>
      </c>
      <c r="S172" s="21">
        <v>698</v>
      </c>
      <c r="T172" s="21">
        <v>722</v>
      </c>
      <c r="U172" s="70">
        <f t="shared" si="22"/>
        <v>-0.20484581497797361</v>
      </c>
      <c r="V172" s="70">
        <f t="shared" si="23"/>
        <v>3.4383954154727725E-2</v>
      </c>
    </row>
    <row r="173" spans="1:22" x14ac:dyDescent="0.3">
      <c r="B173" s="3" t="s">
        <v>307</v>
      </c>
      <c r="C173" s="27">
        <v>75</v>
      </c>
      <c r="D173" s="21">
        <v>74</v>
      </c>
      <c r="E173" s="21">
        <v>74</v>
      </c>
      <c r="F173" s="70">
        <f t="shared" si="16"/>
        <v>-1.3333333333333308E-2</v>
      </c>
      <c r="G173" s="71">
        <f t="shared" si="17"/>
        <v>0</v>
      </c>
      <c r="H173" s="27">
        <v>1</v>
      </c>
      <c r="I173" s="21">
        <v>1</v>
      </c>
      <c r="J173" s="21">
        <v>0</v>
      </c>
      <c r="K173" s="70">
        <f t="shared" si="18"/>
        <v>-1</v>
      </c>
      <c r="L173" s="71">
        <f t="shared" si="19"/>
        <v>-1</v>
      </c>
      <c r="M173" s="27">
        <v>6</v>
      </c>
      <c r="N173" s="21">
        <v>5</v>
      </c>
      <c r="O173" s="21">
        <v>2</v>
      </c>
      <c r="P173" s="70">
        <f t="shared" si="20"/>
        <v>-0.66666666666666674</v>
      </c>
      <c r="Q173" s="71">
        <f t="shared" si="21"/>
        <v>-0.6</v>
      </c>
      <c r="R173" s="27">
        <v>80</v>
      </c>
      <c r="S173" s="21">
        <v>91</v>
      </c>
      <c r="T173" s="21">
        <v>86</v>
      </c>
      <c r="U173" s="70">
        <f t="shared" si="22"/>
        <v>7.4999999999999956E-2</v>
      </c>
      <c r="V173" s="70">
        <f t="shared" si="23"/>
        <v>-5.4945054945054972E-2</v>
      </c>
    </row>
    <row r="174" spans="1:22" x14ac:dyDescent="0.3">
      <c r="B174" s="3" t="s">
        <v>180</v>
      </c>
      <c r="C174" s="27">
        <v>281</v>
      </c>
      <c r="D174" s="21">
        <v>225</v>
      </c>
      <c r="E174" s="21">
        <v>255</v>
      </c>
      <c r="F174" s="70">
        <f t="shared" si="16"/>
        <v>-9.252669039145911E-2</v>
      </c>
      <c r="G174" s="71">
        <f t="shared" si="17"/>
        <v>0.1333333333333333</v>
      </c>
      <c r="H174" s="27">
        <v>2</v>
      </c>
      <c r="I174" s="21">
        <v>3</v>
      </c>
      <c r="J174" s="21">
        <v>7</v>
      </c>
      <c r="K174" s="70">
        <f t="shared" si="18"/>
        <v>2.5</v>
      </c>
      <c r="L174" s="71">
        <f t="shared" si="19"/>
        <v>1.3333333333333335</v>
      </c>
      <c r="M174" s="27">
        <v>17</v>
      </c>
      <c r="N174" s="21">
        <v>17</v>
      </c>
      <c r="O174" s="21">
        <v>15</v>
      </c>
      <c r="P174" s="70">
        <f t="shared" si="20"/>
        <v>-0.11764705882352944</v>
      </c>
      <c r="Q174" s="71">
        <f t="shared" si="21"/>
        <v>-0.11764705882352944</v>
      </c>
      <c r="R174" s="27">
        <v>357</v>
      </c>
      <c r="S174" s="21">
        <v>261</v>
      </c>
      <c r="T174" s="21">
        <v>314</v>
      </c>
      <c r="U174" s="70">
        <f t="shared" si="22"/>
        <v>-0.1204481792717087</v>
      </c>
      <c r="V174" s="70">
        <f t="shared" si="23"/>
        <v>0.2030651340996168</v>
      </c>
    </row>
    <row r="175" spans="1:22" x14ac:dyDescent="0.3">
      <c r="B175" s="3" t="s">
        <v>181</v>
      </c>
      <c r="C175" s="27">
        <v>423</v>
      </c>
      <c r="D175" s="21">
        <v>313</v>
      </c>
      <c r="E175" s="21">
        <v>355</v>
      </c>
      <c r="F175" s="70">
        <f t="shared" si="16"/>
        <v>-0.16075650118203311</v>
      </c>
      <c r="G175" s="71">
        <f t="shared" si="17"/>
        <v>0.13418530351437696</v>
      </c>
      <c r="H175" s="27">
        <v>6</v>
      </c>
      <c r="I175" s="21">
        <v>3</v>
      </c>
      <c r="J175" s="21">
        <v>3</v>
      </c>
      <c r="K175" s="70">
        <f t="shared" si="18"/>
        <v>-0.5</v>
      </c>
      <c r="L175" s="71">
        <f t="shared" si="19"/>
        <v>0</v>
      </c>
      <c r="M175" s="27">
        <v>19</v>
      </c>
      <c r="N175" s="21">
        <v>16</v>
      </c>
      <c r="O175" s="21">
        <v>11</v>
      </c>
      <c r="P175" s="70">
        <f t="shared" si="20"/>
        <v>-0.42105263157894735</v>
      </c>
      <c r="Q175" s="71">
        <f t="shared" si="21"/>
        <v>-0.3125</v>
      </c>
      <c r="R175" s="27">
        <v>497</v>
      </c>
      <c r="S175" s="21">
        <v>355</v>
      </c>
      <c r="T175" s="21">
        <v>400</v>
      </c>
      <c r="U175" s="70">
        <f t="shared" si="22"/>
        <v>-0.1951710261569416</v>
      </c>
      <c r="V175" s="70">
        <f t="shared" si="23"/>
        <v>0.12676056338028174</v>
      </c>
    </row>
    <row r="176" spans="1:22" x14ac:dyDescent="0.3">
      <c r="B176" s="3" t="s">
        <v>182</v>
      </c>
      <c r="C176" s="27">
        <v>647</v>
      </c>
      <c r="D176" s="21">
        <v>432</v>
      </c>
      <c r="E176" s="21">
        <v>487</v>
      </c>
      <c r="F176" s="70">
        <f t="shared" si="16"/>
        <v>-0.24729520865533228</v>
      </c>
      <c r="G176" s="71">
        <f t="shared" si="17"/>
        <v>0.12731481481481488</v>
      </c>
      <c r="H176" s="27">
        <v>8</v>
      </c>
      <c r="I176" s="21">
        <v>6</v>
      </c>
      <c r="J176" s="21">
        <v>8</v>
      </c>
      <c r="K176" s="70">
        <f t="shared" si="18"/>
        <v>0</v>
      </c>
      <c r="L176" s="71">
        <f t="shared" si="19"/>
        <v>0.33333333333333326</v>
      </c>
      <c r="M176" s="27">
        <v>19</v>
      </c>
      <c r="N176" s="21">
        <v>15</v>
      </c>
      <c r="O176" s="21">
        <v>14</v>
      </c>
      <c r="P176" s="70">
        <f t="shared" si="20"/>
        <v>-0.26315789473684215</v>
      </c>
      <c r="Q176" s="71">
        <f t="shared" si="21"/>
        <v>-6.6666666666666652E-2</v>
      </c>
      <c r="R176" s="27">
        <v>759</v>
      </c>
      <c r="S176" s="21">
        <v>500</v>
      </c>
      <c r="T176" s="21">
        <v>565</v>
      </c>
      <c r="U176" s="70">
        <f t="shared" si="22"/>
        <v>-0.25559947299077734</v>
      </c>
      <c r="V176" s="70">
        <f t="shared" si="23"/>
        <v>0.12999999999999989</v>
      </c>
    </row>
    <row r="177" spans="1:22" x14ac:dyDescent="0.3">
      <c r="B177" s="3" t="s">
        <v>183</v>
      </c>
      <c r="C177" s="27">
        <v>1009</v>
      </c>
      <c r="D177" s="21">
        <v>903</v>
      </c>
      <c r="E177" s="21">
        <v>958</v>
      </c>
      <c r="F177" s="70">
        <f t="shared" si="16"/>
        <v>-5.0545094152626313E-2</v>
      </c>
      <c r="G177" s="71">
        <f t="shared" si="17"/>
        <v>6.0908084163898035E-2</v>
      </c>
      <c r="H177" s="27">
        <v>8</v>
      </c>
      <c r="I177" s="21">
        <v>6</v>
      </c>
      <c r="J177" s="21">
        <v>9</v>
      </c>
      <c r="K177" s="70">
        <f t="shared" si="18"/>
        <v>0.125</v>
      </c>
      <c r="L177" s="71">
        <f t="shared" si="19"/>
        <v>0.5</v>
      </c>
      <c r="M177" s="27">
        <v>51</v>
      </c>
      <c r="N177" s="21">
        <v>37</v>
      </c>
      <c r="O177" s="21">
        <v>49</v>
      </c>
      <c r="P177" s="70">
        <f t="shared" si="20"/>
        <v>-3.9215686274509776E-2</v>
      </c>
      <c r="Q177" s="71">
        <f t="shared" si="21"/>
        <v>0.32432432432432434</v>
      </c>
      <c r="R177" s="27">
        <v>1187</v>
      </c>
      <c r="S177" s="21">
        <v>1048</v>
      </c>
      <c r="T177" s="21">
        <v>1117</v>
      </c>
      <c r="U177" s="70">
        <f t="shared" si="22"/>
        <v>-5.8972198820556043E-2</v>
      </c>
      <c r="V177" s="70">
        <f t="shared" si="23"/>
        <v>6.5839694656488534E-2</v>
      </c>
    </row>
    <row r="178" spans="1:22" x14ac:dyDescent="0.3">
      <c r="B178" s="3" t="s">
        <v>341</v>
      </c>
      <c r="C178" s="27">
        <v>32</v>
      </c>
      <c r="D178" s="21">
        <v>19</v>
      </c>
      <c r="E178" s="21">
        <v>28</v>
      </c>
      <c r="F178" s="70">
        <f t="shared" si="16"/>
        <v>-0.125</v>
      </c>
      <c r="G178" s="71">
        <f t="shared" si="17"/>
        <v>0.47368421052631571</v>
      </c>
      <c r="H178" s="27">
        <v>1</v>
      </c>
      <c r="I178" s="21">
        <v>1</v>
      </c>
      <c r="J178" s="21">
        <v>1</v>
      </c>
      <c r="K178" s="70">
        <f t="shared" si="18"/>
        <v>0</v>
      </c>
      <c r="L178" s="71">
        <f t="shared" si="19"/>
        <v>0</v>
      </c>
      <c r="M178" s="27">
        <v>2</v>
      </c>
      <c r="N178" s="21">
        <v>2</v>
      </c>
      <c r="O178" s="21">
        <v>4</v>
      </c>
      <c r="P178" s="70">
        <f t="shared" si="20"/>
        <v>1</v>
      </c>
      <c r="Q178" s="71">
        <f t="shared" si="21"/>
        <v>1</v>
      </c>
      <c r="R178" s="27">
        <v>33</v>
      </c>
      <c r="S178" s="21">
        <v>19</v>
      </c>
      <c r="T178" s="21">
        <v>36</v>
      </c>
      <c r="U178" s="70">
        <f t="shared" si="22"/>
        <v>9.0909090909090828E-2</v>
      </c>
      <c r="V178" s="70">
        <f t="shared" si="23"/>
        <v>0.89473684210526305</v>
      </c>
    </row>
    <row r="179" spans="1:22" x14ac:dyDescent="0.3">
      <c r="B179" s="3" t="s">
        <v>184</v>
      </c>
      <c r="C179" s="27">
        <v>327</v>
      </c>
      <c r="D179" s="21">
        <v>255</v>
      </c>
      <c r="E179" s="21">
        <v>228</v>
      </c>
      <c r="F179" s="70">
        <f t="shared" si="16"/>
        <v>-0.30275229357798161</v>
      </c>
      <c r="G179" s="71">
        <f t="shared" si="17"/>
        <v>-0.10588235294117643</v>
      </c>
      <c r="H179" s="27">
        <v>4</v>
      </c>
      <c r="I179" s="21">
        <v>10</v>
      </c>
      <c r="J179" s="21">
        <v>3</v>
      </c>
      <c r="K179" s="70">
        <f t="shared" si="18"/>
        <v>-0.25</v>
      </c>
      <c r="L179" s="71">
        <f t="shared" si="19"/>
        <v>-0.7</v>
      </c>
      <c r="M179" s="27">
        <v>33</v>
      </c>
      <c r="N179" s="21">
        <v>28</v>
      </c>
      <c r="O179" s="21">
        <v>21</v>
      </c>
      <c r="P179" s="70">
        <f t="shared" si="20"/>
        <v>-0.36363636363636365</v>
      </c>
      <c r="Q179" s="71">
        <f t="shared" si="21"/>
        <v>-0.25</v>
      </c>
      <c r="R179" s="27">
        <v>392</v>
      </c>
      <c r="S179" s="21">
        <v>290</v>
      </c>
      <c r="T179" s="21">
        <v>280</v>
      </c>
      <c r="U179" s="70">
        <f t="shared" si="22"/>
        <v>-0.2857142857142857</v>
      </c>
      <c r="V179" s="70">
        <f t="shared" si="23"/>
        <v>-3.4482758620689613E-2</v>
      </c>
    </row>
    <row r="180" spans="1:22" x14ac:dyDescent="0.3">
      <c r="B180" s="3" t="s">
        <v>185</v>
      </c>
      <c r="C180" s="27">
        <v>356</v>
      </c>
      <c r="D180" s="21">
        <v>287</v>
      </c>
      <c r="E180" s="21">
        <v>317</v>
      </c>
      <c r="F180" s="70">
        <f t="shared" si="16"/>
        <v>-0.1095505617977528</v>
      </c>
      <c r="G180" s="71">
        <f t="shared" si="17"/>
        <v>0.10452961672473871</v>
      </c>
      <c r="H180" s="27">
        <v>4</v>
      </c>
      <c r="I180" s="21">
        <v>6</v>
      </c>
      <c r="J180" s="21">
        <v>10</v>
      </c>
      <c r="K180" s="70">
        <f t="shared" si="18"/>
        <v>1.5</v>
      </c>
      <c r="L180" s="71">
        <f t="shared" si="19"/>
        <v>0.66666666666666674</v>
      </c>
      <c r="M180" s="27">
        <v>22</v>
      </c>
      <c r="N180" s="21">
        <v>18</v>
      </c>
      <c r="O180" s="21">
        <v>15</v>
      </c>
      <c r="P180" s="70">
        <f t="shared" si="20"/>
        <v>-0.31818181818181823</v>
      </c>
      <c r="Q180" s="71">
        <f t="shared" si="21"/>
        <v>-0.16666666666666663</v>
      </c>
      <c r="R180" s="27">
        <v>428</v>
      </c>
      <c r="S180" s="21">
        <v>328</v>
      </c>
      <c r="T180" s="21">
        <v>392</v>
      </c>
      <c r="U180" s="70">
        <f t="shared" si="22"/>
        <v>-8.411214953271029E-2</v>
      </c>
      <c r="V180" s="70">
        <f t="shared" si="23"/>
        <v>0.19512195121951215</v>
      </c>
    </row>
    <row r="181" spans="1:22" x14ac:dyDescent="0.3">
      <c r="A181" s="250" t="s">
        <v>34</v>
      </c>
      <c r="B181" s="251"/>
      <c r="C181" s="68">
        <v>303</v>
      </c>
      <c r="D181" s="69">
        <v>281</v>
      </c>
      <c r="E181" s="69">
        <v>284</v>
      </c>
      <c r="F181" s="70">
        <f t="shared" si="16"/>
        <v>-6.2706270627062688E-2</v>
      </c>
      <c r="G181" s="71">
        <f t="shared" si="17"/>
        <v>1.067615658362997E-2</v>
      </c>
      <c r="H181" s="68">
        <v>17</v>
      </c>
      <c r="I181" s="69">
        <v>9</v>
      </c>
      <c r="J181" s="69">
        <v>13</v>
      </c>
      <c r="K181" s="70">
        <f t="shared" si="18"/>
        <v>-0.23529411764705888</v>
      </c>
      <c r="L181" s="71">
        <f t="shared" si="19"/>
        <v>0.44444444444444442</v>
      </c>
      <c r="M181" s="68">
        <v>52</v>
      </c>
      <c r="N181" s="69">
        <v>50</v>
      </c>
      <c r="O181" s="69">
        <v>59</v>
      </c>
      <c r="P181" s="70">
        <f t="shared" si="20"/>
        <v>0.13461538461538458</v>
      </c>
      <c r="Q181" s="71">
        <f t="shared" si="21"/>
        <v>0.17999999999999994</v>
      </c>
      <c r="R181" s="68">
        <v>365</v>
      </c>
      <c r="S181" s="69">
        <v>294</v>
      </c>
      <c r="T181" s="69">
        <v>314</v>
      </c>
      <c r="U181" s="70">
        <f t="shared" si="22"/>
        <v>-0.13972602739726026</v>
      </c>
      <c r="V181" s="70">
        <f t="shared" si="23"/>
        <v>6.8027210884353817E-2</v>
      </c>
    </row>
    <row r="182" spans="1:22" x14ac:dyDescent="0.3">
      <c r="B182" s="3" t="s">
        <v>288</v>
      </c>
      <c r="C182" s="27">
        <v>6</v>
      </c>
      <c r="D182" s="21">
        <v>7</v>
      </c>
      <c r="E182" s="21">
        <v>10</v>
      </c>
      <c r="F182" s="70">
        <f t="shared" si="16"/>
        <v>0.66666666666666674</v>
      </c>
      <c r="G182" s="71">
        <f t="shared" si="17"/>
        <v>0.4285714285714286</v>
      </c>
      <c r="H182" s="27">
        <v>1</v>
      </c>
      <c r="I182" s="21">
        <v>0</v>
      </c>
      <c r="J182" s="21">
        <v>0</v>
      </c>
      <c r="K182" s="70">
        <f t="shared" si="18"/>
        <v>-1</v>
      </c>
      <c r="L182" s="71" t="str">
        <f t="shared" si="19"/>
        <v xml:space="preserve"> - </v>
      </c>
      <c r="M182" s="27">
        <v>5</v>
      </c>
      <c r="N182" s="21">
        <v>3</v>
      </c>
      <c r="O182" s="21">
        <v>4</v>
      </c>
      <c r="P182" s="70">
        <f t="shared" si="20"/>
        <v>-0.19999999999999996</v>
      </c>
      <c r="Q182" s="71">
        <f t="shared" si="21"/>
        <v>0.33333333333333326</v>
      </c>
      <c r="R182" s="27">
        <v>5</v>
      </c>
      <c r="S182" s="21">
        <v>7</v>
      </c>
      <c r="T182" s="21">
        <v>9</v>
      </c>
      <c r="U182" s="70">
        <f t="shared" si="22"/>
        <v>0.8</v>
      </c>
      <c r="V182" s="70">
        <f t="shared" si="23"/>
        <v>0.28571428571428581</v>
      </c>
    </row>
    <row r="183" spans="1:22" x14ac:dyDescent="0.3">
      <c r="B183" s="3" t="s">
        <v>186</v>
      </c>
      <c r="C183" s="27">
        <v>8</v>
      </c>
      <c r="D183" s="21">
        <v>6</v>
      </c>
      <c r="E183" s="21">
        <v>11</v>
      </c>
      <c r="F183" s="70">
        <f t="shared" si="16"/>
        <v>0.375</v>
      </c>
      <c r="G183" s="71">
        <f t="shared" si="17"/>
        <v>0.83333333333333326</v>
      </c>
      <c r="H183" s="27">
        <v>0</v>
      </c>
      <c r="I183" s="21">
        <v>0</v>
      </c>
      <c r="J183" s="21">
        <v>2</v>
      </c>
      <c r="K183" s="70" t="str">
        <f t="shared" si="18"/>
        <v xml:space="preserve"> - </v>
      </c>
      <c r="L183" s="71" t="str">
        <f t="shared" si="19"/>
        <v xml:space="preserve"> - </v>
      </c>
      <c r="M183" s="27">
        <v>2</v>
      </c>
      <c r="N183" s="21">
        <v>1</v>
      </c>
      <c r="O183" s="21">
        <v>5</v>
      </c>
      <c r="P183" s="70">
        <f t="shared" si="20"/>
        <v>1.5</v>
      </c>
      <c r="Q183" s="71">
        <f t="shared" si="21"/>
        <v>4</v>
      </c>
      <c r="R183" s="27">
        <v>10</v>
      </c>
      <c r="S183" s="21">
        <v>6</v>
      </c>
      <c r="T183" s="21">
        <v>18</v>
      </c>
      <c r="U183" s="70">
        <f t="shared" si="22"/>
        <v>0.8</v>
      </c>
      <c r="V183" s="70">
        <f t="shared" si="23"/>
        <v>2</v>
      </c>
    </row>
    <row r="184" spans="1:22" x14ac:dyDescent="0.3">
      <c r="B184" s="3" t="s">
        <v>187</v>
      </c>
      <c r="C184" s="27">
        <v>16</v>
      </c>
      <c r="D184" s="21">
        <v>15</v>
      </c>
      <c r="E184" s="21">
        <v>12</v>
      </c>
      <c r="F184" s="70">
        <f t="shared" si="16"/>
        <v>-0.25</v>
      </c>
      <c r="G184" s="71">
        <f t="shared" si="17"/>
        <v>-0.19999999999999996</v>
      </c>
      <c r="H184" s="27">
        <v>1</v>
      </c>
      <c r="I184" s="21">
        <v>0</v>
      </c>
      <c r="J184" s="21">
        <v>1</v>
      </c>
      <c r="K184" s="70">
        <f t="shared" si="18"/>
        <v>0</v>
      </c>
      <c r="L184" s="71" t="str">
        <f t="shared" si="19"/>
        <v xml:space="preserve"> - </v>
      </c>
      <c r="M184" s="27">
        <v>3</v>
      </c>
      <c r="N184" s="21">
        <v>4</v>
      </c>
      <c r="O184" s="21">
        <v>1</v>
      </c>
      <c r="P184" s="70">
        <f t="shared" si="20"/>
        <v>-0.66666666666666674</v>
      </c>
      <c r="Q184" s="71">
        <f t="shared" si="21"/>
        <v>-0.75</v>
      </c>
      <c r="R184" s="27">
        <v>16</v>
      </c>
      <c r="S184" s="21">
        <v>12</v>
      </c>
      <c r="T184" s="21">
        <v>13</v>
      </c>
      <c r="U184" s="70">
        <f t="shared" si="22"/>
        <v>-0.1875</v>
      </c>
      <c r="V184" s="70">
        <f t="shared" si="23"/>
        <v>8.3333333333333259E-2</v>
      </c>
    </row>
    <row r="185" spans="1:22" x14ac:dyDescent="0.3">
      <c r="B185" s="3" t="s">
        <v>188</v>
      </c>
      <c r="C185" s="27">
        <v>19</v>
      </c>
      <c r="D185" s="21">
        <v>14</v>
      </c>
      <c r="E185" s="21">
        <v>16</v>
      </c>
      <c r="F185" s="70">
        <f t="shared" si="16"/>
        <v>-0.15789473684210531</v>
      </c>
      <c r="G185" s="71">
        <f t="shared" si="17"/>
        <v>0.14285714285714279</v>
      </c>
      <c r="H185" s="27">
        <v>0</v>
      </c>
      <c r="I185" s="21">
        <v>0</v>
      </c>
      <c r="J185" s="21">
        <v>0</v>
      </c>
      <c r="K185" s="70" t="str">
        <f t="shared" si="18"/>
        <v xml:space="preserve"> - </v>
      </c>
      <c r="L185" s="71" t="str">
        <f t="shared" si="19"/>
        <v xml:space="preserve"> - </v>
      </c>
      <c r="M185" s="27">
        <v>3</v>
      </c>
      <c r="N185" s="21">
        <v>2</v>
      </c>
      <c r="O185" s="21">
        <v>4</v>
      </c>
      <c r="P185" s="70">
        <f t="shared" si="20"/>
        <v>0.33333333333333326</v>
      </c>
      <c r="Q185" s="71">
        <f t="shared" si="21"/>
        <v>1</v>
      </c>
      <c r="R185" s="27">
        <v>20</v>
      </c>
      <c r="S185" s="21">
        <v>15</v>
      </c>
      <c r="T185" s="21">
        <v>17</v>
      </c>
      <c r="U185" s="70">
        <f t="shared" si="22"/>
        <v>-0.15000000000000002</v>
      </c>
      <c r="V185" s="70">
        <f t="shared" si="23"/>
        <v>0.1333333333333333</v>
      </c>
    </row>
    <row r="186" spans="1:22" x14ac:dyDescent="0.3">
      <c r="B186" s="3" t="s">
        <v>189</v>
      </c>
      <c r="C186" s="27">
        <v>5</v>
      </c>
      <c r="D186" s="21">
        <v>9</v>
      </c>
      <c r="E186" s="21">
        <v>5</v>
      </c>
      <c r="F186" s="70">
        <f t="shared" si="16"/>
        <v>0</v>
      </c>
      <c r="G186" s="71">
        <f t="shared" si="17"/>
        <v>-0.44444444444444442</v>
      </c>
      <c r="H186" s="27">
        <v>0</v>
      </c>
      <c r="I186" s="21">
        <v>0</v>
      </c>
      <c r="J186" s="21">
        <v>0</v>
      </c>
      <c r="K186" s="70" t="str">
        <f t="shared" si="18"/>
        <v xml:space="preserve"> - </v>
      </c>
      <c r="L186" s="71" t="str">
        <f t="shared" si="19"/>
        <v xml:space="preserve"> - </v>
      </c>
      <c r="M186" s="27">
        <v>0</v>
      </c>
      <c r="N186" s="21">
        <v>4</v>
      </c>
      <c r="O186" s="21">
        <v>1</v>
      </c>
      <c r="P186" s="70" t="str">
        <f t="shared" si="20"/>
        <v xml:space="preserve"> - </v>
      </c>
      <c r="Q186" s="71">
        <f t="shared" si="21"/>
        <v>-0.75</v>
      </c>
      <c r="R186" s="27">
        <v>5</v>
      </c>
      <c r="S186" s="21">
        <v>14</v>
      </c>
      <c r="T186" s="21">
        <v>6</v>
      </c>
      <c r="U186" s="70">
        <f t="shared" si="22"/>
        <v>0.19999999999999996</v>
      </c>
      <c r="V186" s="70">
        <f t="shared" si="23"/>
        <v>-0.5714285714285714</v>
      </c>
    </row>
    <row r="187" spans="1:22" x14ac:dyDescent="0.3">
      <c r="B187" s="3" t="s">
        <v>190</v>
      </c>
      <c r="C187" s="27">
        <v>8</v>
      </c>
      <c r="D187" s="21">
        <v>9</v>
      </c>
      <c r="E187" s="21">
        <v>7</v>
      </c>
      <c r="F187" s="70">
        <f t="shared" si="16"/>
        <v>-0.125</v>
      </c>
      <c r="G187" s="71">
        <f t="shared" si="17"/>
        <v>-0.22222222222222221</v>
      </c>
      <c r="H187" s="27">
        <v>0</v>
      </c>
      <c r="I187" s="21">
        <v>1</v>
      </c>
      <c r="J187" s="21">
        <v>0</v>
      </c>
      <c r="K187" s="70" t="str">
        <f t="shared" si="18"/>
        <v xml:space="preserve"> - </v>
      </c>
      <c r="L187" s="71">
        <f t="shared" si="19"/>
        <v>-1</v>
      </c>
      <c r="M187" s="27">
        <v>3</v>
      </c>
      <c r="N187" s="21">
        <v>1</v>
      </c>
      <c r="O187" s="21">
        <v>2</v>
      </c>
      <c r="P187" s="70">
        <f t="shared" si="20"/>
        <v>-0.33333333333333337</v>
      </c>
      <c r="Q187" s="71">
        <f t="shared" si="21"/>
        <v>1</v>
      </c>
      <c r="R187" s="27">
        <v>11</v>
      </c>
      <c r="S187" s="21">
        <v>7</v>
      </c>
      <c r="T187" s="21">
        <v>8</v>
      </c>
      <c r="U187" s="70">
        <f t="shared" si="22"/>
        <v>-0.27272727272727271</v>
      </c>
      <c r="V187" s="70">
        <f t="shared" si="23"/>
        <v>0.14285714285714279</v>
      </c>
    </row>
    <row r="188" spans="1:22" x14ac:dyDescent="0.3">
      <c r="B188" s="3" t="s">
        <v>191</v>
      </c>
      <c r="C188" s="27">
        <v>75</v>
      </c>
      <c r="D188" s="21">
        <v>67</v>
      </c>
      <c r="E188" s="21">
        <v>67</v>
      </c>
      <c r="F188" s="70">
        <f t="shared" si="16"/>
        <v>-0.10666666666666669</v>
      </c>
      <c r="G188" s="71">
        <f t="shared" si="17"/>
        <v>0</v>
      </c>
      <c r="H188" s="27">
        <v>4</v>
      </c>
      <c r="I188" s="21">
        <v>1</v>
      </c>
      <c r="J188" s="21">
        <v>3</v>
      </c>
      <c r="K188" s="70">
        <f t="shared" si="18"/>
        <v>-0.25</v>
      </c>
      <c r="L188" s="71">
        <f t="shared" si="19"/>
        <v>2</v>
      </c>
      <c r="M188" s="27">
        <v>6</v>
      </c>
      <c r="N188" s="21">
        <v>7</v>
      </c>
      <c r="O188" s="21">
        <v>17</v>
      </c>
      <c r="P188" s="70">
        <f t="shared" si="20"/>
        <v>1.8333333333333335</v>
      </c>
      <c r="Q188" s="71">
        <f t="shared" si="21"/>
        <v>1.4285714285714284</v>
      </c>
      <c r="R188" s="27">
        <v>112</v>
      </c>
      <c r="S188" s="21">
        <v>74</v>
      </c>
      <c r="T188" s="21">
        <v>70</v>
      </c>
      <c r="U188" s="70">
        <f t="shared" si="22"/>
        <v>-0.375</v>
      </c>
      <c r="V188" s="70">
        <f t="shared" si="23"/>
        <v>-5.4054054054054057E-2</v>
      </c>
    </row>
    <row r="189" spans="1:22" x14ac:dyDescent="0.3">
      <c r="B189" s="3" t="s">
        <v>192</v>
      </c>
      <c r="C189" s="74" t="s">
        <v>88</v>
      </c>
      <c r="D189" s="21">
        <v>3</v>
      </c>
      <c r="E189" s="21">
        <v>4</v>
      </c>
      <c r="F189" s="70" t="str">
        <f t="shared" si="16"/>
        <v xml:space="preserve"> - </v>
      </c>
      <c r="G189" s="71">
        <f t="shared" si="17"/>
        <v>0.33333333333333326</v>
      </c>
      <c r="H189" s="74" t="s">
        <v>88</v>
      </c>
      <c r="I189" s="21">
        <v>0</v>
      </c>
      <c r="J189" s="21">
        <v>0</v>
      </c>
      <c r="K189" s="70" t="str">
        <f t="shared" si="18"/>
        <v xml:space="preserve"> - </v>
      </c>
      <c r="L189" s="71" t="str">
        <f t="shared" si="19"/>
        <v xml:space="preserve"> - </v>
      </c>
      <c r="M189" s="74" t="s">
        <v>88</v>
      </c>
      <c r="N189" s="21">
        <v>0</v>
      </c>
      <c r="O189" s="21">
        <v>0</v>
      </c>
      <c r="P189" s="70" t="str">
        <f t="shared" si="20"/>
        <v xml:space="preserve"> - </v>
      </c>
      <c r="Q189" s="71" t="str">
        <f t="shared" si="21"/>
        <v xml:space="preserve"> - </v>
      </c>
      <c r="R189" s="74" t="s">
        <v>88</v>
      </c>
      <c r="S189" s="21">
        <v>3</v>
      </c>
      <c r="T189" s="21">
        <v>5</v>
      </c>
      <c r="U189" s="70" t="str">
        <f t="shared" si="22"/>
        <v xml:space="preserve"> - </v>
      </c>
      <c r="V189" s="70">
        <f t="shared" si="23"/>
        <v>0.66666666666666674</v>
      </c>
    </row>
    <row r="190" spans="1:22" x14ac:dyDescent="0.3">
      <c r="B190" s="3" t="s">
        <v>300</v>
      </c>
      <c r="C190" s="27">
        <v>14</v>
      </c>
      <c r="D190" s="21">
        <v>5</v>
      </c>
      <c r="E190" s="21">
        <v>15</v>
      </c>
      <c r="F190" s="70">
        <f t="shared" si="16"/>
        <v>7.1428571428571397E-2</v>
      </c>
      <c r="G190" s="71">
        <f t="shared" si="17"/>
        <v>2</v>
      </c>
      <c r="H190" s="27">
        <v>0</v>
      </c>
      <c r="I190" s="21">
        <v>0</v>
      </c>
      <c r="J190" s="21">
        <v>0</v>
      </c>
      <c r="K190" s="70" t="str">
        <f t="shared" si="18"/>
        <v xml:space="preserve"> - </v>
      </c>
      <c r="L190" s="71" t="str">
        <f t="shared" si="19"/>
        <v xml:space="preserve"> - </v>
      </c>
      <c r="M190" s="27">
        <v>4</v>
      </c>
      <c r="N190" s="21">
        <v>1</v>
      </c>
      <c r="O190" s="21">
        <v>0</v>
      </c>
      <c r="P190" s="70">
        <f t="shared" si="20"/>
        <v>-1</v>
      </c>
      <c r="Q190" s="71">
        <f t="shared" si="21"/>
        <v>-1</v>
      </c>
      <c r="R190" s="27">
        <v>20</v>
      </c>
      <c r="S190" s="21">
        <v>6</v>
      </c>
      <c r="T190" s="21">
        <v>18</v>
      </c>
      <c r="U190" s="70">
        <f t="shared" si="22"/>
        <v>-9.9999999999999978E-2</v>
      </c>
      <c r="V190" s="70">
        <f t="shared" si="23"/>
        <v>2</v>
      </c>
    </row>
    <row r="191" spans="1:22" x14ac:dyDescent="0.3">
      <c r="B191" s="3" t="s">
        <v>310</v>
      </c>
      <c r="C191" s="27">
        <v>4</v>
      </c>
      <c r="D191" s="21">
        <v>3</v>
      </c>
      <c r="E191" s="21">
        <v>17</v>
      </c>
      <c r="F191" s="70">
        <f t="shared" si="16"/>
        <v>3.25</v>
      </c>
      <c r="G191" s="71">
        <f t="shared" si="17"/>
        <v>4.666666666666667</v>
      </c>
      <c r="H191" s="27">
        <v>1</v>
      </c>
      <c r="I191" s="21">
        <v>0</v>
      </c>
      <c r="J191" s="21">
        <v>0</v>
      </c>
      <c r="K191" s="70">
        <f t="shared" si="18"/>
        <v>-1</v>
      </c>
      <c r="L191" s="71" t="str">
        <f t="shared" si="19"/>
        <v xml:space="preserve"> - </v>
      </c>
      <c r="M191" s="27">
        <v>1</v>
      </c>
      <c r="N191" s="21">
        <v>1</v>
      </c>
      <c r="O191" s="21">
        <v>3</v>
      </c>
      <c r="P191" s="70">
        <f t="shared" si="20"/>
        <v>2</v>
      </c>
      <c r="Q191" s="71">
        <f t="shared" si="21"/>
        <v>2</v>
      </c>
      <c r="R191" s="27">
        <v>3</v>
      </c>
      <c r="S191" s="21">
        <v>2</v>
      </c>
      <c r="T191" s="21">
        <v>18</v>
      </c>
      <c r="U191" s="70">
        <f t="shared" si="22"/>
        <v>5</v>
      </c>
      <c r="V191" s="70">
        <f t="shared" si="23"/>
        <v>8</v>
      </c>
    </row>
    <row r="192" spans="1:22" x14ac:dyDescent="0.3">
      <c r="B192" s="3" t="s">
        <v>193</v>
      </c>
      <c r="C192" s="27">
        <v>14</v>
      </c>
      <c r="D192" s="21">
        <v>5</v>
      </c>
      <c r="E192" s="21">
        <v>8</v>
      </c>
      <c r="F192" s="70">
        <f t="shared" si="16"/>
        <v>-0.4285714285714286</v>
      </c>
      <c r="G192" s="71">
        <f t="shared" si="17"/>
        <v>0.60000000000000009</v>
      </c>
      <c r="H192" s="27">
        <v>2</v>
      </c>
      <c r="I192" s="21">
        <v>1</v>
      </c>
      <c r="J192" s="21">
        <v>2</v>
      </c>
      <c r="K192" s="70">
        <f t="shared" si="18"/>
        <v>0</v>
      </c>
      <c r="L192" s="71">
        <f t="shared" si="19"/>
        <v>1</v>
      </c>
      <c r="M192" s="27">
        <v>3</v>
      </c>
      <c r="N192" s="21">
        <v>2</v>
      </c>
      <c r="O192" s="21">
        <v>3</v>
      </c>
      <c r="P192" s="70">
        <f t="shared" si="20"/>
        <v>0</v>
      </c>
      <c r="Q192" s="71">
        <f t="shared" si="21"/>
        <v>0.5</v>
      </c>
      <c r="R192" s="27">
        <v>11</v>
      </c>
      <c r="S192" s="21">
        <v>2</v>
      </c>
      <c r="T192" s="21">
        <v>11</v>
      </c>
      <c r="U192" s="70">
        <f t="shared" si="22"/>
        <v>0</v>
      </c>
      <c r="V192" s="70">
        <f t="shared" si="23"/>
        <v>4.5</v>
      </c>
    </row>
    <row r="193" spans="1:22" x14ac:dyDescent="0.3">
      <c r="B193" s="3" t="s">
        <v>194</v>
      </c>
      <c r="C193" s="27">
        <v>19</v>
      </c>
      <c r="D193" s="21">
        <v>16</v>
      </c>
      <c r="E193" s="21">
        <v>23</v>
      </c>
      <c r="F193" s="70">
        <f t="shared" si="16"/>
        <v>0.21052631578947367</v>
      </c>
      <c r="G193" s="71">
        <f t="shared" si="17"/>
        <v>0.4375</v>
      </c>
      <c r="H193" s="27">
        <v>1</v>
      </c>
      <c r="I193" s="21">
        <v>1</v>
      </c>
      <c r="J193" s="21">
        <v>3</v>
      </c>
      <c r="K193" s="70">
        <f t="shared" si="18"/>
        <v>2</v>
      </c>
      <c r="L193" s="71">
        <f t="shared" si="19"/>
        <v>2</v>
      </c>
      <c r="M193" s="27">
        <v>0</v>
      </c>
      <c r="N193" s="21">
        <v>4</v>
      </c>
      <c r="O193" s="21">
        <v>6</v>
      </c>
      <c r="P193" s="70" t="str">
        <f t="shared" si="20"/>
        <v xml:space="preserve"> - </v>
      </c>
      <c r="Q193" s="71">
        <f t="shared" si="21"/>
        <v>0.5</v>
      </c>
      <c r="R193" s="27">
        <v>25</v>
      </c>
      <c r="S193" s="21">
        <v>15</v>
      </c>
      <c r="T193" s="21">
        <v>18</v>
      </c>
      <c r="U193" s="70">
        <f t="shared" si="22"/>
        <v>-0.28000000000000003</v>
      </c>
      <c r="V193" s="70">
        <f t="shared" si="23"/>
        <v>0.19999999999999996</v>
      </c>
    </row>
    <row r="194" spans="1:22" x14ac:dyDescent="0.3">
      <c r="B194" s="3" t="s">
        <v>195</v>
      </c>
      <c r="C194" s="27">
        <v>47</v>
      </c>
      <c r="D194" s="21">
        <v>61</v>
      </c>
      <c r="E194" s="21">
        <v>33</v>
      </c>
      <c r="F194" s="70">
        <f t="shared" si="16"/>
        <v>-0.2978723404255319</v>
      </c>
      <c r="G194" s="71">
        <f t="shared" si="17"/>
        <v>-0.45901639344262291</v>
      </c>
      <c r="H194" s="27">
        <v>2</v>
      </c>
      <c r="I194" s="21">
        <v>3</v>
      </c>
      <c r="J194" s="21">
        <v>2</v>
      </c>
      <c r="K194" s="70">
        <f t="shared" si="18"/>
        <v>0</v>
      </c>
      <c r="L194" s="71">
        <f t="shared" si="19"/>
        <v>-0.33333333333333337</v>
      </c>
      <c r="M194" s="27">
        <v>13</v>
      </c>
      <c r="N194" s="21">
        <v>14</v>
      </c>
      <c r="O194" s="21">
        <v>3</v>
      </c>
      <c r="P194" s="70">
        <f t="shared" si="20"/>
        <v>-0.76923076923076916</v>
      </c>
      <c r="Q194" s="71">
        <f t="shared" si="21"/>
        <v>-0.7857142857142857</v>
      </c>
      <c r="R194" s="27">
        <v>46</v>
      </c>
      <c r="S194" s="21">
        <v>70</v>
      </c>
      <c r="T194" s="21">
        <v>48</v>
      </c>
      <c r="U194" s="70">
        <f t="shared" si="22"/>
        <v>4.3478260869565188E-2</v>
      </c>
      <c r="V194" s="70">
        <f t="shared" si="23"/>
        <v>-0.31428571428571428</v>
      </c>
    </row>
    <row r="195" spans="1:22" x14ac:dyDescent="0.3">
      <c r="B195" s="3" t="s">
        <v>34</v>
      </c>
      <c r="C195" s="27">
        <v>56</v>
      </c>
      <c r="D195" s="21">
        <v>52</v>
      </c>
      <c r="E195" s="21">
        <v>48</v>
      </c>
      <c r="F195" s="70">
        <f t="shared" si="16"/>
        <v>-0.1428571428571429</v>
      </c>
      <c r="G195" s="71">
        <f t="shared" si="17"/>
        <v>-7.6923076923076872E-2</v>
      </c>
      <c r="H195" s="27">
        <v>5</v>
      </c>
      <c r="I195" s="21">
        <v>2</v>
      </c>
      <c r="J195" s="21">
        <v>0</v>
      </c>
      <c r="K195" s="70">
        <f t="shared" si="18"/>
        <v>-1</v>
      </c>
      <c r="L195" s="71">
        <f t="shared" si="19"/>
        <v>-1</v>
      </c>
      <c r="M195" s="27">
        <v>5</v>
      </c>
      <c r="N195" s="21">
        <v>5</v>
      </c>
      <c r="O195" s="21">
        <v>7</v>
      </c>
      <c r="P195" s="70">
        <f t="shared" si="20"/>
        <v>0.39999999999999991</v>
      </c>
      <c r="Q195" s="71">
        <f t="shared" si="21"/>
        <v>0.39999999999999991</v>
      </c>
      <c r="R195" s="27">
        <v>68</v>
      </c>
      <c r="S195" s="21">
        <v>52</v>
      </c>
      <c r="T195" s="21">
        <v>46</v>
      </c>
      <c r="U195" s="70">
        <f t="shared" si="22"/>
        <v>-0.32352941176470584</v>
      </c>
      <c r="V195" s="70">
        <f t="shared" si="23"/>
        <v>-0.11538461538461542</v>
      </c>
    </row>
    <row r="196" spans="1:22" x14ac:dyDescent="0.3">
      <c r="B196" s="3" t="s">
        <v>196</v>
      </c>
      <c r="C196" s="27">
        <v>12</v>
      </c>
      <c r="D196" s="21">
        <v>9</v>
      </c>
      <c r="E196" s="21">
        <v>8</v>
      </c>
      <c r="F196" s="70">
        <f t="shared" si="16"/>
        <v>-0.33333333333333337</v>
      </c>
      <c r="G196" s="71">
        <f t="shared" si="17"/>
        <v>-0.11111111111111116</v>
      </c>
      <c r="H196" s="27">
        <v>0</v>
      </c>
      <c r="I196" s="21">
        <v>0</v>
      </c>
      <c r="J196" s="21">
        <v>0</v>
      </c>
      <c r="K196" s="70" t="str">
        <f t="shared" si="18"/>
        <v xml:space="preserve"> - </v>
      </c>
      <c r="L196" s="71" t="str">
        <f t="shared" si="19"/>
        <v xml:space="preserve"> - </v>
      </c>
      <c r="M196" s="27">
        <v>4</v>
      </c>
      <c r="N196" s="21">
        <v>1</v>
      </c>
      <c r="O196" s="21">
        <v>3</v>
      </c>
      <c r="P196" s="70">
        <f t="shared" si="20"/>
        <v>-0.25</v>
      </c>
      <c r="Q196" s="71">
        <f t="shared" si="21"/>
        <v>2</v>
      </c>
      <c r="R196" s="27">
        <v>13</v>
      </c>
      <c r="S196" s="21">
        <v>9</v>
      </c>
      <c r="T196" s="21">
        <v>9</v>
      </c>
      <c r="U196" s="70">
        <f t="shared" si="22"/>
        <v>-0.30769230769230771</v>
      </c>
      <c r="V196" s="70">
        <f t="shared" si="23"/>
        <v>0</v>
      </c>
    </row>
    <row r="197" spans="1:22" x14ac:dyDescent="0.3">
      <c r="A197" s="250" t="s">
        <v>35</v>
      </c>
      <c r="B197" s="251"/>
      <c r="C197" s="68">
        <v>6245</v>
      </c>
      <c r="D197" s="69">
        <v>5119</v>
      </c>
      <c r="E197" s="69">
        <v>5719</v>
      </c>
      <c r="F197" s="70">
        <f t="shared" si="16"/>
        <v>-8.4227381905524368E-2</v>
      </c>
      <c r="G197" s="71">
        <f t="shared" si="17"/>
        <v>0.11721039265481537</v>
      </c>
      <c r="H197" s="68">
        <v>79</v>
      </c>
      <c r="I197" s="69">
        <v>51</v>
      </c>
      <c r="J197" s="69">
        <v>54</v>
      </c>
      <c r="K197" s="70">
        <f t="shared" si="18"/>
        <v>-0.31645569620253167</v>
      </c>
      <c r="L197" s="71">
        <f t="shared" si="19"/>
        <v>5.8823529411764719E-2</v>
      </c>
      <c r="M197" s="68">
        <v>205</v>
      </c>
      <c r="N197" s="69">
        <v>154</v>
      </c>
      <c r="O197" s="69">
        <v>221</v>
      </c>
      <c r="P197" s="70">
        <f t="shared" si="20"/>
        <v>7.8048780487804947E-2</v>
      </c>
      <c r="Q197" s="71">
        <f t="shared" si="21"/>
        <v>0.43506493506493515</v>
      </c>
      <c r="R197" s="68">
        <v>7738</v>
      </c>
      <c r="S197" s="69">
        <v>6164</v>
      </c>
      <c r="T197" s="69">
        <v>6726</v>
      </c>
      <c r="U197" s="70">
        <f t="shared" si="22"/>
        <v>-0.13078314810028435</v>
      </c>
      <c r="V197" s="70">
        <f t="shared" si="23"/>
        <v>9.1174561972744872E-2</v>
      </c>
    </row>
    <row r="198" spans="1:22" x14ac:dyDescent="0.3">
      <c r="B198" s="3" t="s">
        <v>197</v>
      </c>
      <c r="C198" s="27">
        <v>212</v>
      </c>
      <c r="D198" s="21">
        <v>159</v>
      </c>
      <c r="E198" s="21">
        <v>182</v>
      </c>
      <c r="F198" s="70">
        <f t="shared" si="16"/>
        <v>-0.14150943396226412</v>
      </c>
      <c r="G198" s="71">
        <f t="shared" si="17"/>
        <v>0.14465408805031443</v>
      </c>
      <c r="H198" s="27">
        <v>1</v>
      </c>
      <c r="I198" s="21">
        <v>1</v>
      </c>
      <c r="J198" s="21">
        <v>4</v>
      </c>
      <c r="K198" s="70">
        <f t="shared" si="18"/>
        <v>3</v>
      </c>
      <c r="L198" s="71">
        <f t="shared" si="19"/>
        <v>3</v>
      </c>
      <c r="M198" s="27">
        <v>10</v>
      </c>
      <c r="N198" s="21">
        <v>6</v>
      </c>
      <c r="O198" s="21">
        <v>9</v>
      </c>
      <c r="P198" s="70">
        <f t="shared" si="20"/>
        <v>-9.9999999999999978E-2</v>
      </c>
      <c r="Q198" s="71">
        <f t="shared" si="21"/>
        <v>0.5</v>
      </c>
      <c r="R198" s="27">
        <v>292</v>
      </c>
      <c r="S198" s="21">
        <v>198</v>
      </c>
      <c r="T198" s="21">
        <v>206</v>
      </c>
      <c r="U198" s="70">
        <f t="shared" si="22"/>
        <v>-0.29452054794520544</v>
      </c>
      <c r="V198" s="70">
        <f t="shared" si="23"/>
        <v>4.0404040404040442E-2</v>
      </c>
    </row>
    <row r="199" spans="1:22" x14ac:dyDescent="0.3">
      <c r="B199" s="3" t="s">
        <v>291</v>
      </c>
      <c r="C199" s="27">
        <v>67</v>
      </c>
      <c r="D199" s="21">
        <v>55</v>
      </c>
      <c r="E199" s="21">
        <v>58</v>
      </c>
      <c r="F199" s="70">
        <f t="shared" si="16"/>
        <v>-0.13432835820895528</v>
      </c>
      <c r="G199" s="71">
        <f t="shared" si="17"/>
        <v>5.4545454545454453E-2</v>
      </c>
      <c r="H199" s="27">
        <v>1</v>
      </c>
      <c r="I199" s="21">
        <v>0</v>
      </c>
      <c r="J199" s="21">
        <v>0</v>
      </c>
      <c r="K199" s="70">
        <f t="shared" si="18"/>
        <v>-1</v>
      </c>
      <c r="L199" s="71" t="str">
        <f t="shared" si="19"/>
        <v xml:space="preserve"> - </v>
      </c>
      <c r="M199" s="27">
        <v>6</v>
      </c>
      <c r="N199" s="21">
        <v>4</v>
      </c>
      <c r="O199" s="21">
        <v>7</v>
      </c>
      <c r="P199" s="70">
        <f t="shared" si="20"/>
        <v>0.16666666666666674</v>
      </c>
      <c r="Q199" s="71">
        <f t="shared" si="21"/>
        <v>0.75</v>
      </c>
      <c r="R199" s="27">
        <v>77</v>
      </c>
      <c r="S199" s="21">
        <v>68</v>
      </c>
      <c r="T199" s="21">
        <v>65</v>
      </c>
      <c r="U199" s="70">
        <f t="shared" si="22"/>
        <v>-0.1558441558441559</v>
      </c>
      <c r="V199" s="70">
        <f t="shared" si="23"/>
        <v>-4.4117647058823484E-2</v>
      </c>
    </row>
    <row r="200" spans="1:22" x14ac:dyDescent="0.3">
      <c r="B200" s="3" t="s">
        <v>198</v>
      </c>
      <c r="C200" s="27">
        <v>240</v>
      </c>
      <c r="D200" s="21">
        <v>172</v>
      </c>
      <c r="E200" s="21">
        <v>208</v>
      </c>
      <c r="F200" s="70">
        <f t="shared" ref="F200:F263" si="24">IFERROR(((E200/C200)-1), " - ")</f>
        <v>-0.1333333333333333</v>
      </c>
      <c r="G200" s="71">
        <f t="shared" ref="G200:G263" si="25">IFERROR(((E200/D200)-1), " - ")</f>
        <v>0.20930232558139528</v>
      </c>
      <c r="H200" s="27">
        <v>6</v>
      </c>
      <c r="I200" s="21">
        <v>1</v>
      </c>
      <c r="J200" s="21">
        <v>3</v>
      </c>
      <c r="K200" s="70">
        <f t="shared" ref="K200:K263" si="26">IFERROR(((J200/H200)-1), " - ")</f>
        <v>-0.5</v>
      </c>
      <c r="L200" s="71">
        <f t="shared" ref="L200:L263" si="27">IFERROR(((J200/I200)-1), " - ")</f>
        <v>2</v>
      </c>
      <c r="M200" s="27">
        <v>8</v>
      </c>
      <c r="N200" s="21">
        <v>8</v>
      </c>
      <c r="O200" s="21">
        <v>7</v>
      </c>
      <c r="P200" s="70">
        <f t="shared" ref="P200:P263" si="28">IFERROR(((O200/M200)-1), " - ")</f>
        <v>-0.125</v>
      </c>
      <c r="Q200" s="71">
        <f t="shared" ref="Q200:Q263" si="29">IFERROR(((O200/N200)-1), " - ")</f>
        <v>-0.125</v>
      </c>
      <c r="R200" s="27">
        <v>285</v>
      </c>
      <c r="S200" s="21">
        <v>192</v>
      </c>
      <c r="T200" s="21">
        <v>260</v>
      </c>
      <c r="U200" s="70">
        <f t="shared" ref="U200:U263" si="30">IFERROR(((T200/R200)-1), " - ")</f>
        <v>-8.7719298245614086E-2</v>
      </c>
      <c r="V200" s="70">
        <f t="shared" ref="V200:V263" si="31">IFERROR(((T200/S200)-1), " - ")</f>
        <v>0.35416666666666674</v>
      </c>
    </row>
    <row r="201" spans="1:22" x14ac:dyDescent="0.3">
      <c r="B201" s="3" t="s">
        <v>199</v>
      </c>
      <c r="C201" s="27">
        <v>462</v>
      </c>
      <c r="D201" s="21">
        <v>357</v>
      </c>
      <c r="E201" s="21">
        <v>382</v>
      </c>
      <c r="F201" s="70">
        <f t="shared" si="24"/>
        <v>-0.17316017316017318</v>
      </c>
      <c r="G201" s="71">
        <f t="shared" si="25"/>
        <v>7.0028011204481766E-2</v>
      </c>
      <c r="H201" s="27">
        <v>7</v>
      </c>
      <c r="I201" s="21">
        <v>3</v>
      </c>
      <c r="J201" s="21">
        <v>7</v>
      </c>
      <c r="K201" s="70">
        <f t="shared" si="26"/>
        <v>0</v>
      </c>
      <c r="L201" s="71">
        <f t="shared" si="27"/>
        <v>1.3333333333333335</v>
      </c>
      <c r="M201" s="27">
        <v>14</v>
      </c>
      <c r="N201" s="21">
        <v>12</v>
      </c>
      <c r="O201" s="21">
        <v>15</v>
      </c>
      <c r="P201" s="70">
        <f t="shared" si="28"/>
        <v>7.1428571428571397E-2</v>
      </c>
      <c r="Q201" s="71">
        <f t="shared" si="29"/>
        <v>0.25</v>
      </c>
      <c r="R201" s="27">
        <v>558</v>
      </c>
      <c r="S201" s="21">
        <v>436</v>
      </c>
      <c r="T201" s="21">
        <v>440</v>
      </c>
      <c r="U201" s="70">
        <f t="shared" si="30"/>
        <v>-0.21146953405017921</v>
      </c>
      <c r="V201" s="70">
        <f t="shared" si="31"/>
        <v>9.1743119266054496E-3</v>
      </c>
    </row>
    <row r="202" spans="1:22" x14ac:dyDescent="0.3">
      <c r="B202" s="3" t="s">
        <v>200</v>
      </c>
      <c r="C202" s="27">
        <v>173</v>
      </c>
      <c r="D202" s="21">
        <v>140</v>
      </c>
      <c r="E202" s="21">
        <v>170</v>
      </c>
      <c r="F202" s="70">
        <f t="shared" si="24"/>
        <v>-1.7341040462427793E-2</v>
      </c>
      <c r="G202" s="71">
        <f t="shared" si="25"/>
        <v>0.21428571428571419</v>
      </c>
      <c r="H202" s="27">
        <v>2</v>
      </c>
      <c r="I202" s="21">
        <v>0</v>
      </c>
      <c r="J202" s="21">
        <v>1</v>
      </c>
      <c r="K202" s="70">
        <f t="shared" si="26"/>
        <v>-0.5</v>
      </c>
      <c r="L202" s="71" t="str">
        <f t="shared" si="27"/>
        <v xml:space="preserve"> - </v>
      </c>
      <c r="M202" s="27">
        <v>8</v>
      </c>
      <c r="N202" s="21">
        <v>7</v>
      </c>
      <c r="O202" s="21">
        <v>9</v>
      </c>
      <c r="P202" s="70">
        <f t="shared" si="28"/>
        <v>0.125</v>
      </c>
      <c r="Q202" s="71">
        <f t="shared" si="29"/>
        <v>0.28571428571428581</v>
      </c>
      <c r="R202" s="27">
        <v>205</v>
      </c>
      <c r="S202" s="21">
        <v>171</v>
      </c>
      <c r="T202" s="21">
        <v>209</v>
      </c>
      <c r="U202" s="70">
        <f t="shared" si="30"/>
        <v>1.9512195121951237E-2</v>
      </c>
      <c r="V202" s="70">
        <f t="shared" si="31"/>
        <v>0.22222222222222232</v>
      </c>
    </row>
    <row r="203" spans="1:22" x14ac:dyDescent="0.3">
      <c r="B203" s="3" t="s">
        <v>201</v>
      </c>
      <c r="C203" s="27">
        <v>399</v>
      </c>
      <c r="D203" s="21">
        <v>337</v>
      </c>
      <c r="E203" s="21">
        <v>322</v>
      </c>
      <c r="F203" s="70">
        <f t="shared" si="24"/>
        <v>-0.19298245614035092</v>
      </c>
      <c r="G203" s="71">
        <f t="shared" si="25"/>
        <v>-4.451038575667654E-2</v>
      </c>
      <c r="H203" s="27">
        <v>5</v>
      </c>
      <c r="I203" s="21">
        <v>5</v>
      </c>
      <c r="J203" s="21">
        <v>3</v>
      </c>
      <c r="K203" s="70">
        <f t="shared" si="26"/>
        <v>-0.4</v>
      </c>
      <c r="L203" s="71">
        <f t="shared" si="27"/>
        <v>-0.4</v>
      </c>
      <c r="M203" s="27">
        <v>10</v>
      </c>
      <c r="N203" s="21">
        <v>6</v>
      </c>
      <c r="O203" s="21">
        <v>12</v>
      </c>
      <c r="P203" s="70">
        <f t="shared" si="28"/>
        <v>0.19999999999999996</v>
      </c>
      <c r="Q203" s="71">
        <f t="shared" si="29"/>
        <v>1</v>
      </c>
      <c r="R203" s="27">
        <v>503</v>
      </c>
      <c r="S203" s="21">
        <v>394</v>
      </c>
      <c r="T203" s="21">
        <v>384</v>
      </c>
      <c r="U203" s="70">
        <f t="shared" si="30"/>
        <v>-0.23658051689860837</v>
      </c>
      <c r="V203" s="70">
        <f t="shared" si="31"/>
        <v>-2.5380710659898442E-2</v>
      </c>
    </row>
    <row r="204" spans="1:22" x14ac:dyDescent="0.3">
      <c r="B204" s="3" t="s">
        <v>202</v>
      </c>
      <c r="C204" s="27">
        <v>183</v>
      </c>
      <c r="D204" s="21">
        <v>154</v>
      </c>
      <c r="E204" s="21">
        <v>186</v>
      </c>
      <c r="F204" s="70">
        <f t="shared" si="24"/>
        <v>1.6393442622950838E-2</v>
      </c>
      <c r="G204" s="71">
        <f t="shared" si="25"/>
        <v>0.20779220779220786</v>
      </c>
      <c r="H204" s="27">
        <v>4</v>
      </c>
      <c r="I204" s="21">
        <v>2</v>
      </c>
      <c r="J204" s="21">
        <v>2</v>
      </c>
      <c r="K204" s="70">
        <f t="shared" si="26"/>
        <v>-0.5</v>
      </c>
      <c r="L204" s="71">
        <f t="shared" si="27"/>
        <v>0</v>
      </c>
      <c r="M204" s="27">
        <v>11</v>
      </c>
      <c r="N204" s="21">
        <v>6</v>
      </c>
      <c r="O204" s="21">
        <v>12</v>
      </c>
      <c r="P204" s="70">
        <f t="shared" si="28"/>
        <v>9.0909090909090828E-2</v>
      </c>
      <c r="Q204" s="71">
        <f t="shared" si="29"/>
        <v>1</v>
      </c>
      <c r="R204" s="27">
        <v>252</v>
      </c>
      <c r="S204" s="21">
        <v>197</v>
      </c>
      <c r="T204" s="21">
        <v>229</v>
      </c>
      <c r="U204" s="70">
        <f t="shared" si="30"/>
        <v>-9.1269841269841279E-2</v>
      </c>
      <c r="V204" s="70">
        <f t="shared" si="31"/>
        <v>0.1624365482233503</v>
      </c>
    </row>
    <row r="205" spans="1:22" x14ac:dyDescent="0.3">
      <c r="B205" s="3" t="s">
        <v>203</v>
      </c>
      <c r="C205" s="27">
        <v>527</v>
      </c>
      <c r="D205" s="21">
        <v>436</v>
      </c>
      <c r="E205" s="21">
        <v>455</v>
      </c>
      <c r="F205" s="70">
        <f t="shared" si="24"/>
        <v>-0.13662239089184058</v>
      </c>
      <c r="G205" s="71">
        <f t="shared" si="25"/>
        <v>4.3577981651376163E-2</v>
      </c>
      <c r="H205" s="27">
        <v>7</v>
      </c>
      <c r="I205" s="21">
        <v>5</v>
      </c>
      <c r="J205" s="21">
        <v>3</v>
      </c>
      <c r="K205" s="70">
        <f t="shared" si="26"/>
        <v>-0.5714285714285714</v>
      </c>
      <c r="L205" s="71">
        <f t="shared" si="27"/>
        <v>-0.4</v>
      </c>
      <c r="M205" s="27">
        <v>12</v>
      </c>
      <c r="N205" s="21">
        <v>10</v>
      </c>
      <c r="O205" s="21">
        <v>19</v>
      </c>
      <c r="P205" s="70">
        <f t="shared" si="28"/>
        <v>0.58333333333333326</v>
      </c>
      <c r="Q205" s="71">
        <f t="shared" si="29"/>
        <v>0.89999999999999991</v>
      </c>
      <c r="R205" s="27">
        <v>669</v>
      </c>
      <c r="S205" s="21">
        <v>498</v>
      </c>
      <c r="T205" s="21">
        <v>534</v>
      </c>
      <c r="U205" s="70">
        <f t="shared" si="30"/>
        <v>-0.2017937219730942</v>
      </c>
      <c r="V205" s="70">
        <f t="shared" si="31"/>
        <v>7.2289156626506035E-2</v>
      </c>
    </row>
    <row r="206" spans="1:22" x14ac:dyDescent="0.3">
      <c r="B206" s="3" t="s">
        <v>324</v>
      </c>
      <c r="C206" s="27">
        <v>192</v>
      </c>
      <c r="D206" s="21">
        <v>161</v>
      </c>
      <c r="E206" s="21">
        <v>205</v>
      </c>
      <c r="F206" s="70">
        <f t="shared" si="24"/>
        <v>6.7708333333333259E-2</v>
      </c>
      <c r="G206" s="71">
        <f t="shared" si="25"/>
        <v>0.27329192546583858</v>
      </c>
      <c r="H206" s="27">
        <v>6</v>
      </c>
      <c r="I206" s="21">
        <v>3</v>
      </c>
      <c r="J206" s="21">
        <v>3</v>
      </c>
      <c r="K206" s="70">
        <f t="shared" si="26"/>
        <v>-0.5</v>
      </c>
      <c r="L206" s="71">
        <f t="shared" si="27"/>
        <v>0</v>
      </c>
      <c r="M206" s="27">
        <v>10</v>
      </c>
      <c r="N206" s="21">
        <v>4</v>
      </c>
      <c r="O206" s="21">
        <v>5</v>
      </c>
      <c r="P206" s="70">
        <f t="shared" si="28"/>
        <v>-0.5</v>
      </c>
      <c r="Q206" s="71">
        <f t="shared" si="29"/>
        <v>0.25</v>
      </c>
      <c r="R206" s="27">
        <v>234</v>
      </c>
      <c r="S206" s="21">
        <v>186</v>
      </c>
      <c r="T206" s="21">
        <v>247</v>
      </c>
      <c r="U206" s="70">
        <f t="shared" si="30"/>
        <v>5.555555555555558E-2</v>
      </c>
      <c r="V206" s="70">
        <f t="shared" si="31"/>
        <v>0.32795698924731176</v>
      </c>
    </row>
    <row r="207" spans="1:22" x14ac:dyDescent="0.3">
      <c r="B207" s="3" t="s">
        <v>204</v>
      </c>
      <c r="C207" s="27">
        <v>304</v>
      </c>
      <c r="D207" s="21">
        <v>244</v>
      </c>
      <c r="E207" s="21">
        <v>283</v>
      </c>
      <c r="F207" s="70">
        <f t="shared" si="24"/>
        <v>-6.9078947368421018E-2</v>
      </c>
      <c r="G207" s="71">
        <f t="shared" si="25"/>
        <v>0.1598360655737705</v>
      </c>
      <c r="H207" s="27">
        <v>5</v>
      </c>
      <c r="I207" s="21">
        <v>1</v>
      </c>
      <c r="J207" s="21">
        <v>3</v>
      </c>
      <c r="K207" s="70">
        <f t="shared" si="26"/>
        <v>-0.4</v>
      </c>
      <c r="L207" s="71">
        <f t="shared" si="27"/>
        <v>2</v>
      </c>
      <c r="M207" s="27">
        <v>10</v>
      </c>
      <c r="N207" s="21">
        <v>6</v>
      </c>
      <c r="O207" s="21">
        <v>12</v>
      </c>
      <c r="P207" s="70">
        <f t="shared" si="28"/>
        <v>0.19999999999999996</v>
      </c>
      <c r="Q207" s="71">
        <f t="shared" si="29"/>
        <v>1</v>
      </c>
      <c r="R207" s="27">
        <v>389</v>
      </c>
      <c r="S207" s="21">
        <v>313</v>
      </c>
      <c r="T207" s="21">
        <v>339</v>
      </c>
      <c r="U207" s="70">
        <f t="shared" si="30"/>
        <v>-0.12853470437018</v>
      </c>
      <c r="V207" s="70">
        <f t="shared" si="31"/>
        <v>8.3067092651757157E-2</v>
      </c>
    </row>
    <row r="208" spans="1:22" x14ac:dyDescent="0.3">
      <c r="B208" s="3" t="s">
        <v>205</v>
      </c>
      <c r="C208" s="27">
        <v>284</v>
      </c>
      <c r="D208" s="21">
        <v>268</v>
      </c>
      <c r="E208" s="21">
        <v>297</v>
      </c>
      <c r="F208" s="70">
        <f t="shared" si="24"/>
        <v>4.5774647887323994E-2</v>
      </c>
      <c r="G208" s="71">
        <f t="shared" si="25"/>
        <v>0.10820895522388052</v>
      </c>
      <c r="H208" s="27">
        <v>4</v>
      </c>
      <c r="I208" s="21">
        <v>3</v>
      </c>
      <c r="J208" s="21">
        <v>3</v>
      </c>
      <c r="K208" s="70">
        <f t="shared" si="26"/>
        <v>-0.25</v>
      </c>
      <c r="L208" s="71">
        <f t="shared" si="27"/>
        <v>0</v>
      </c>
      <c r="M208" s="27">
        <v>16</v>
      </c>
      <c r="N208" s="21">
        <v>17</v>
      </c>
      <c r="O208" s="21">
        <v>15</v>
      </c>
      <c r="P208" s="70">
        <f t="shared" si="28"/>
        <v>-6.25E-2</v>
      </c>
      <c r="Q208" s="71">
        <f t="shared" si="29"/>
        <v>-0.11764705882352944</v>
      </c>
      <c r="R208" s="27">
        <v>381</v>
      </c>
      <c r="S208" s="21">
        <v>337</v>
      </c>
      <c r="T208" s="21">
        <v>367</v>
      </c>
      <c r="U208" s="70">
        <f t="shared" si="30"/>
        <v>-3.6745406824146953E-2</v>
      </c>
      <c r="V208" s="70">
        <f t="shared" si="31"/>
        <v>8.9020771513353081E-2</v>
      </c>
    </row>
    <row r="209" spans="1:22" x14ac:dyDescent="0.3">
      <c r="B209" s="3" t="s">
        <v>35</v>
      </c>
      <c r="C209" s="27">
        <v>1090</v>
      </c>
      <c r="D209" s="21">
        <v>875</v>
      </c>
      <c r="E209" s="21">
        <v>1040</v>
      </c>
      <c r="F209" s="70">
        <f t="shared" si="24"/>
        <v>-4.587155963302747E-2</v>
      </c>
      <c r="G209" s="71">
        <f t="shared" si="25"/>
        <v>0.18857142857142861</v>
      </c>
      <c r="H209" s="27">
        <v>8</v>
      </c>
      <c r="I209" s="21">
        <v>10</v>
      </c>
      <c r="J209" s="21">
        <v>3</v>
      </c>
      <c r="K209" s="70">
        <f t="shared" si="26"/>
        <v>-0.625</v>
      </c>
      <c r="L209" s="71">
        <f t="shared" si="27"/>
        <v>-0.7</v>
      </c>
      <c r="M209" s="27">
        <v>11</v>
      </c>
      <c r="N209" s="21">
        <v>12</v>
      </c>
      <c r="O209" s="21">
        <v>14</v>
      </c>
      <c r="P209" s="70">
        <f t="shared" si="28"/>
        <v>0.27272727272727271</v>
      </c>
      <c r="Q209" s="71">
        <f t="shared" si="29"/>
        <v>0.16666666666666674</v>
      </c>
      <c r="R209" s="27">
        <v>1267</v>
      </c>
      <c r="S209" s="21">
        <v>1030</v>
      </c>
      <c r="T209" s="21">
        <v>1203</v>
      </c>
      <c r="U209" s="70">
        <f t="shared" si="30"/>
        <v>-5.051302288871351E-2</v>
      </c>
      <c r="V209" s="70">
        <f t="shared" si="31"/>
        <v>0.16796116504854375</v>
      </c>
    </row>
    <row r="210" spans="1:22" x14ac:dyDescent="0.3">
      <c r="B210" s="3" t="s">
        <v>330</v>
      </c>
      <c r="C210" s="27">
        <v>230</v>
      </c>
      <c r="D210" s="21">
        <v>218</v>
      </c>
      <c r="E210" s="21">
        <v>216</v>
      </c>
      <c r="F210" s="70">
        <f t="shared" si="24"/>
        <v>-6.0869565217391286E-2</v>
      </c>
      <c r="G210" s="71">
        <f t="shared" si="25"/>
        <v>-9.1743119266054496E-3</v>
      </c>
      <c r="H210" s="27">
        <v>0</v>
      </c>
      <c r="I210" s="21">
        <v>1</v>
      </c>
      <c r="J210" s="21">
        <v>3</v>
      </c>
      <c r="K210" s="70" t="str">
        <f t="shared" si="26"/>
        <v xml:space="preserve"> - </v>
      </c>
      <c r="L210" s="71">
        <f t="shared" si="27"/>
        <v>2</v>
      </c>
      <c r="M210" s="27">
        <v>7</v>
      </c>
      <c r="N210" s="21">
        <v>7</v>
      </c>
      <c r="O210" s="21">
        <v>8</v>
      </c>
      <c r="P210" s="70">
        <f t="shared" si="28"/>
        <v>0.14285714285714279</v>
      </c>
      <c r="Q210" s="71">
        <f t="shared" si="29"/>
        <v>0.14285714285714279</v>
      </c>
      <c r="R210" s="27">
        <v>288</v>
      </c>
      <c r="S210" s="21">
        <v>263</v>
      </c>
      <c r="T210" s="21">
        <v>262</v>
      </c>
      <c r="U210" s="70">
        <f t="shared" si="30"/>
        <v>-9.027777777777779E-2</v>
      </c>
      <c r="V210" s="70">
        <f t="shared" si="31"/>
        <v>-3.8022813688213253E-3</v>
      </c>
    </row>
    <row r="211" spans="1:22" x14ac:dyDescent="0.3">
      <c r="B211" s="3" t="s">
        <v>206</v>
      </c>
      <c r="C211" s="27">
        <v>237</v>
      </c>
      <c r="D211" s="21">
        <v>184</v>
      </c>
      <c r="E211" s="21">
        <v>222</v>
      </c>
      <c r="F211" s="70">
        <f t="shared" si="24"/>
        <v>-6.3291139240506333E-2</v>
      </c>
      <c r="G211" s="71">
        <f t="shared" si="25"/>
        <v>0.20652173913043481</v>
      </c>
      <c r="H211" s="27">
        <v>0</v>
      </c>
      <c r="I211" s="21">
        <v>2</v>
      </c>
      <c r="J211" s="21">
        <v>3</v>
      </c>
      <c r="K211" s="70" t="str">
        <f t="shared" si="26"/>
        <v xml:space="preserve"> - </v>
      </c>
      <c r="L211" s="71">
        <f t="shared" si="27"/>
        <v>0.5</v>
      </c>
      <c r="M211" s="27">
        <v>11</v>
      </c>
      <c r="N211" s="21">
        <v>7</v>
      </c>
      <c r="O211" s="21">
        <v>9</v>
      </c>
      <c r="P211" s="70">
        <f t="shared" si="28"/>
        <v>-0.18181818181818177</v>
      </c>
      <c r="Q211" s="71">
        <f t="shared" si="29"/>
        <v>0.28571428571428581</v>
      </c>
      <c r="R211" s="27">
        <v>304</v>
      </c>
      <c r="S211" s="21">
        <v>224</v>
      </c>
      <c r="T211" s="21">
        <v>267</v>
      </c>
      <c r="U211" s="70">
        <f t="shared" si="30"/>
        <v>-0.12171052631578949</v>
      </c>
      <c r="V211" s="70">
        <f t="shared" si="31"/>
        <v>0.19196428571428581</v>
      </c>
    </row>
    <row r="212" spans="1:22" x14ac:dyDescent="0.3">
      <c r="B212" s="3" t="s">
        <v>207</v>
      </c>
      <c r="C212" s="27">
        <v>164</v>
      </c>
      <c r="D212" s="21">
        <v>109</v>
      </c>
      <c r="E212" s="21">
        <v>154</v>
      </c>
      <c r="F212" s="70">
        <f t="shared" si="24"/>
        <v>-6.0975609756097615E-2</v>
      </c>
      <c r="G212" s="71">
        <f t="shared" si="25"/>
        <v>0.41284403669724767</v>
      </c>
      <c r="H212" s="27">
        <v>5</v>
      </c>
      <c r="I212" s="21">
        <v>0</v>
      </c>
      <c r="J212" s="21">
        <v>1</v>
      </c>
      <c r="K212" s="70">
        <f t="shared" si="26"/>
        <v>-0.8</v>
      </c>
      <c r="L212" s="71" t="str">
        <f t="shared" si="27"/>
        <v xml:space="preserve"> - </v>
      </c>
      <c r="M212" s="27">
        <v>8</v>
      </c>
      <c r="N212" s="21">
        <v>7</v>
      </c>
      <c r="O212" s="21">
        <v>7</v>
      </c>
      <c r="P212" s="70">
        <f t="shared" si="28"/>
        <v>-0.125</v>
      </c>
      <c r="Q212" s="71">
        <f t="shared" si="29"/>
        <v>0</v>
      </c>
      <c r="R212" s="27">
        <v>203</v>
      </c>
      <c r="S212" s="21">
        <v>132</v>
      </c>
      <c r="T212" s="21">
        <v>184</v>
      </c>
      <c r="U212" s="70">
        <f t="shared" si="30"/>
        <v>-9.3596059113300489E-2</v>
      </c>
      <c r="V212" s="70">
        <f t="shared" si="31"/>
        <v>0.39393939393939403</v>
      </c>
    </row>
    <row r="213" spans="1:22" x14ac:dyDescent="0.3">
      <c r="B213" s="3" t="s">
        <v>208</v>
      </c>
      <c r="C213" s="27">
        <v>274</v>
      </c>
      <c r="D213" s="21">
        <v>248</v>
      </c>
      <c r="E213" s="21">
        <v>242</v>
      </c>
      <c r="F213" s="70">
        <f t="shared" si="24"/>
        <v>-0.11678832116788318</v>
      </c>
      <c r="G213" s="71">
        <f t="shared" si="25"/>
        <v>-2.4193548387096753E-2</v>
      </c>
      <c r="H213" s="27">
        <v>0</v>
      </c>
      <c r="I213" s="21">
        <v>1</v>
      </c>
      <c r="J213" s="21">
        <v>4</v>
      </c>
      <c r="K213" s="70" t="str">
        <f t="shared" si="26"/>
        <v xml:space="preserve"> - </v>
      </c>
      <c r="L213" s="71">
        <f t="shared" si="27"/>
        <v>3</v>
      </c>
      <c r="M213" s="27">
        <v>10</v>
      </c>
      <c r="N213" s="21">
        <v>7</v>
      </c>
      <c r="O213" s="21">
        <v>16</v>
      </c>
      <c r="P213" s="70">
        <f t="shared" si="28"/>
        <v>0.60000000000000009</v>
      </c>
      <c r="Q213" s="71">
        <f t="shared" si="29"/>
        <v>1.2857142857142856</v>
      </c>
      <c r="R213" s="27">
        <v>341</v>
      </c>
      <c r="S213" s="21">
        <v>295</v>
      </c>
      <c r="T213" s="21">
        <v>264</v>
      </c>
      <c r="U213" s="70">
        <f t="shared" si="30"/>
        <v>-0.22580645161290325</v>
      </c>
      <c r="V213" s="70">
        <f t="shared" si="31"/>
        <v>-0.10508474576271187</v>
      </c>
    </row>
    <row r="214" spans="1:22" x14ac:dyDescent="0.3">
      <c r="B214" s="3" t="s">
        <v>209</v>
      </c>
      <c r="C214" s="27">
        <v>287</v>
      </c>
      <c r="D214" s="21">
        <v>235</v>
      </c>
      <c r="E214" s="21">
        <v>259</v>
      </c>
      <c r="F214" s="70">
        <f t="shared" si="24"/>
        <v>-9.7560975609756073E-2</v>
      </c>
      <c r="G214" s="71">
        <f t="shared" si="25"/>
        <v>0.10212765957446801</v>
      </c>
      <c r="H214" s="27">
        <v>7</v>
      </c>
      <c r="I214" s="21">
        <v>4</v>
      </c>
      <c r="J214" s="21">
        <v>3</v>
      </c>
      <c r="K214" s="70">
        <f t="shared" si="26"/>
        <v>-0.5714285714285714</v>
      </c>
      <c r="L214" s="71">
        <f t="shared" si="27"/>
        <v>-0.25</v>
      </c>
      <c r="M214" s="27">
        <v>11</v>
      </c>
      <c r="N214" s="21">
        <v>2</v>
      </c>
      <c r="O214" s="21">
        <v>9</v>
      </c>
      <c r="P214" s="70">
        <f t="shared" si="28"/>
        <v>-0.18181818181818177</v>
      </c>
      <c r="Q214" s="71">
        <f t="shared" si="29"/>
        <v>3.5</v>
      </c>
      <c r="R214" s="27">
        <v>355</v>
      </c>
      <c r="S214" s="21">
        <v>303</v>
      </c>
      <c r="T214" s="21">
        <v>306</v>
      </c>
      <c r="U214" s="70">
        <f t="shared" si="30"/>
        <v>-0.13802816901408455</v>
      </c>
      <c r="V214" s="70">
        <f t="shared" si="31"/>
        <v>9.9009900990099098E-3</v>
      </c>
    </row>
    <row r="215" spans="1:22" x14ac:dyDescent="0.3">
      <c r="B215" s="3" t="s">
        <v>210</v>
      </c>
      <c r="C215" s="27">
        <v>920</v>
      </c>
      <c r="D215" s="21">
        <v>767</v>
      </c>
      <c r="E215" s="21">
        <v>838</v>
      </c>
      <c r="F215" s="70">
        <f t="shared" si="24"/>
        <v>-8.9130434782608736E-2</v>
      </c>
      <c r="G215" s="71">
        <f t="shared" si="25"/>
        <v>9.2568448500651934E-2</v>
      </c>
      <c r="H215" s="27">
        <v>11</v>
      </c>
      <c r="I215" s="21">
        <v>9</v>
      </c>
      <c r="J215" s="21">
        <v>5</v>
      </c>
      <c r="K215" s="70">
        <f t="shared" si="26"/>
        <v>-0.54545454545454541</v>
      </c>
      <c r="L215" s="71">
        <f t="shared" si="27"/>
        <v>-0.44444444444444442</v>
      </c>
      <c r="M215" s="27">
        <v>32</v>
      </c>
      <c r="N215" s="21">
        <v>26</v>
      </c>
      <c r="O215" s="21">
        <v>36</v>
      </c>
      <c r="P215" s="70">
        <f t="shared" si="28"/>
        <v>0.125</v>
      </c>
      <c r="Q215" s="71">
        <f t="shared" si="29"/>
        <v>0.38461538461538458</v>
      </c>
      <c r="R215" s="27">
        <v>1135</v>
      </c>
      <c r="S215" s="21">
        <v>927</v>
      </c>
      <c r="T215" s="21">
        <v>960</v>
      </c>
      <c r="U215" s="70">
        <f t="shared" si="30"/>
        <v>-0.1541850220264317</v>
      </c>
      <c r="V215" s="70">
        <f t="shared" si="31"/>
        <v>3.5598705501618033E-2</v>
      </c>
    </row>
    <row r="216" spans="1:22" x14ac:dyDescent="0.3">
      <c r="A216" s="250" t="s">
        <v>36</v>
      </c>
      <c r="B216" s="251"/>
      <c r="C216" s="68">
        <v>1612</v>
      </c>
      <c r="D216" s="69">
        <v>1319</v>
      </c>
      <c r="E216" s="69">
        <v>1459</v>
      </c>
      <c r="F216" s="70">
        <f t="shared" si="24"/>
        <v>-9.4913151364764303E-2</v>
      </c>
      <c r="G216" s="71">
        <f t="shared" si="25"/>
        <v>0.10614101592115244</v>
      </c>
      <c r="H216" s="68">
        <v>41</v>
      </c>
      <c r="I216" s="69">
        <v>34</v>
      </c>
      <c r="J216" s="69">
        <v>37</v>
      </c>
      <c r="K216" s="70">
        <f t="shared" si="26"/>
        <v>-9.7560975609756073E-2</v>
      </c>
      <c r="L216" s="71">
        <f t="shared" si="27"/>
        <v>8.8235294117646967E-2</v>
      </c>
      <c r="M216" s="68">
        <v>211</v>
      </c>
      <c r="N216" s="69">
        <v>185</v>
      </c>
      <c r="O216" s="69">
        <v>221</v>
      </c>
      <c r="P216" s="70">
        <f t="shared" si="28"/>
        <v>4.7393364928909998E-2</v>
      </c>
      <c r="Q216" s="71">
        <f t="shared" si="29"/>
        <v>0.19459459459459461</v>
      </c>
      <c r="R216" s="68">
        <v>1953</v>
      </c>
      <c r="S216" s="69">
        <v>1535</v>
      </c>
      <c r="T216" s="69">
        <v>1693</v>
      </c>
      <c r="U216" s="70">
        <f t="shared" si="30"/>
        <v>-0.13312852022529442</v>
      </c>
      <c r="V216" s="70">
        <f t="shared" si="31"/>
        <v>0.10293159609120517</v>
      </c>
    </row>
    <row r="217" spans="1:22" x14ac:dyDescent="0.3">
      <c r="B217" s="3" t="s">
        <v>211</v>
      </c>
      <c r="C217" s="27">
        <v>130</v>
      </c>
      <c r="D217" s="21">
        <v>88</v>
      </c>
      <c r="E217" s="21">
        <v>112</v>
      </c>
      <c r="F217" s="70">
        <f t="shared" si="24"/>
        <v>-0.13846153846153841</v>
      </c>
      <c r="G217" s="71">
        <f t="shared" si="25"/>
        <v>0.27272727272727271</v>
      </c>
      <c r="H217" s="27">
        <v>4</v>
      </c>
      <c r="I217" s="21">
        <v>5</v>
      </c>
      <c r="J217" s="21">
        <v>3</v>
      </c>
      <c r="K217" s="70">
        <f t="shared" si="26"/>
        <v>-0.25</v>
      </c>
      <c r="L217" s="71">
        <f t="shared" si="27"/>
        <v>-0.4</v>
      </c>
      <c r="M217" s="27">
        <v>14</v>
      </c>
      <c r="N217" s="21">
        <v>9</v>
      </c>
      <c r="O217" s="21">
        <v>9</v>
      </c>
      <c r="P217" s="70">
        <f t="shared" si="28"/>
        <v>-0.3571428571428571</v>
      </c>
      <c r="Q217" s="71">
        <f t="shared" si="29"/>
        <v>0</v>
      </c>
      <c r="R217" s="27">
        <v>170</v>
      </c>
      <c r="S217" s="21">
        <v>107</v>
      </c>
      <c r="T217" s="21">
        <v>148</v>
      </c>
      <c r="U217" s="70">
        <f t="shared" si="30"/>
        <v>-0.12941176470588234</v>
      </c>
      <c r="V217" s="70">
        <f t="shared" si="31"/>
        <v>0.38317757009345788</v>
      </c>
    </row>
    <row r="218" spans="1:22" x14ac:dyDescent="0.3">
      <c r="B218" s="3" t="s">
        <v>212</v>
      </c>
      <c r="C218" s="27">
        <v>52</v>
      </c>
      <c r="D218" s="21">
        <v>43</v>
      </c>
      <c r="E218" s="21">
        <v>52</v>
      </c>
      <c r="F218" s="70">
        <f t="shared" si="24"/>
        <v>0</v>
      </c>
      <c r="G218" s="71">
        <f t="shared" si="25"/>
        <v>0.20930232558139528</v>
      </c>
      <c r="H218" s="27">
        <v>2</v>
      </c>
      <c r="I218" s="21">
        <v>4</v>
      </c>
      <c r="J218" s="21">
        <v>3</v>
      </c>
      <c r="K218" s="70">
        <f t="shared" si="26"/>
        <v>0.5</v>
      </c>
      <c r="L218" s="71">
        <f t="shared" si="27"/>
        <v>-0.25</v>
      </c>
      <c r="M218" s="27">
        <v>16</v>
      </c>
      <c r="N218" s="21">
        <v>5</v>
      </c>
      <c r="O218" s="21">
        <v>12</v>
      </c>
      <c r="P218" s="70">
        <f t="shared" si="28"/>
        <v>-0.25</v>
      </c>
      <c r="Q218" s="71">
        <f t="shared" si="29"/>
        <v>1.4</v>
      </c>
      <c r="R218" s="27">
        <v>66</v>
      </c>
      <c r="S218" s="21">
        <v>48</v>
      </c>
      <c r="T218" s="21">
        <v>50</v>
      </c>
      <c r="U218" s="70">
        <f t="shared" si="30"/>
        <v>-0.24242424242424243</v>
      </c>
      <c r="V218" s="70">
        <f t="shared" si="31"/>
        <v>4.1666666666666741E-2</v>
      </c>
    </row>
    <row r="219" spans="1:22" x14ac:dyDescent="0.3">
      <c r="B219" s="3" t="s">
        <v>213</v>
      </c>
      <c r="C219" s="27">
        <v>71</v>
      </c>
      <c r="D219" s="21">
        <v>63</v>
      </c>
      <c r="E219" s="21">
        <v>78</v>
      </c>
      <c r="F219" s="70">
        <f t="shared" si="24"/>
        <v>9.8591549295774739E-2</v>
      </c>
      <c r="G219" s="71">
        <f t="shared" si="25"/>
        <v>0.23809523809523814</v>
      </c>
      <c r="H219" s="27">
        <v>1</v>
      </c>
      <c r="I219" s="21">
        <v>4</v>
      </c>
      <c r="J219" s="21">
        <v>1</v>
      </c>
      <c r="K219" s="70">
        <f t="shared" si="26"/>
        <v>0</v>
      </c>
      <c r="L219" s="71">
        <f t="shared" si="27"/>
        <v>-0.75</v>
      </c>
      <c r="M219" s="27">
        <v>14</v>
      </c>
      <c r="N219" s="21">
        <v>13</v>
      </c>
      <c r="O219" s="21">
        <v>13</v>
      </c>
      <c r="P219" s="70">
        <f t="shared" si="28"/>
        <v>-7.1428571428571397E-2</v>
      </c>
      <c r="Q219" s="71">
        <f t="shared" si="29"/>
        <v>0</v>
      </c>
      <c r="R219" s="27">
        <v>84</v>
      </c>
      <c r="S219" s="21">
        <v>69</v>
      </c>
      <c r="T219" s="21">
        <v>87</v>
      </c>
      <c r="U219" s="70">
        <f t="shared" si="30"/>
        <v>3.5714285714285809E-2</v>
      </c>
      <c r="V219" s="70">
        <f t="shared" si="31"/>
        <v>0.26086956521739135</v>
      </c>
    </row>
    <row r="220" spans="1:22" x14ac:dyDescent="0.3">
      <c r="B220" s="3" t="s">
        <v>287</v>
      </c>
      <c r="C220" s="27">
        <v>35</v>
      </c>
      <c r="D220" s="21">
        <v>20</v>
      </c>
      <c r="E220" s="21">
        <v>20</v>
      </c>
      <c r="F220" s="70">
        <f t="shared" si="24"/>
        <v>-0.4285714285714286</v>
      </c>
      <c r="G220" s="71">
        <f t="shared" si="25"/>
        <v>0</v>
      </c>
      <c r="H220" s="27">
        <v>0</v>
      </c>
      <c r="I220" s="21">
        <v>1</v>
      </c>
      <c r="J220" s="21">
        <v>2</v>
      </c>
      <c r="K220" s="70" t="str">
        <f t="shared" si="26"/>
        <v xml:space="preserve"> - </v>
      </c>
      <c r="L220" s="71">
        <f t="shared" si="27"/>
        <v>1</v>
      </c>
      <c r="M220" s="27">
        <v>8</v>
      </c>
      <c r="N220" s="21">
        <v>4</v>
      </c>
      <c r="O220" s="21">
        <v>4</v>
      </c>
      <c r="P220" s="70">
        <f t="shared" si="28"/>
        <v>-0.5</v>
      </c>
      <c r="Q220" s="71">
        <f t="shared" si="29"/>
        <v>0</v>
      </c>
      <c r="R220" s="27">
        <v>36</v>
      </c>
      <c r="S220" s="21">
        <v>17</v>
      </c>
      <c r="T220" s="21">
        <v>22</v>
      </c>
      <c r="U220" s="70">
        <f t="shared" si="30"/>
        <v>-0.38888888888888884</v>
      </c>
      <c r="V220" s="70">
        <f t="shared" si="31"/>
        <v>0.29411764705882359</v>
      </c>
    </row>
    <row r="221" spans="1:22" x14ac:dyDescent="0.3">
      <c r="B221" s="3" t="s">
        <v>214</v>
      </c>
      <c r="C221" s="27">
        <v>126</v>
      </c>
      <c r="D221" s="21">
        <v>110</v>
      </c>
      <c r="E221" s="21">
        <v>89</v>
      </c>
      <c r="F221" s="70">
        <f t="shared" si="24"/>
        <v>-0.29365079365079361</v>
      </c>
      <c r="G221" s="71">
        <f t="shared" si="25"/>
        <v>-0.19090909090909092</v>
      </c>
      <c r="H221" s="27">
        <v>4</v>
      </c>
      <c r="I221" s="21">
        <v>2</v>
      </c>
      <c r="J221" s="21">
        <v>1</v>
      </c>
      <c r="K221" s="70">
        <f t="shared" si="26"/>
        <v>-0.75</v>
      </c>
      <c r="L221" s="71">
        <f t="shared" si="27"/>
        <v>-0.5</v>
      </c>
      <c r="M221" s="27">
        <v>8</v>
      </c>
      <c r="N221" s="21">
        <v>9</v>
      </c>
      <c r="O221" s="21">
        <v>6</v>
      </c>
      <c r="P221" s="70">
        <f t="shared" si="28"/>
        <v>-0.25</v>
      </c>
      <c r="Q221" s="71">
        <f t="shared" si="29"/>
        <v>-0.33333333333333337</v>
      </c>
      <c r="R221" s="27">
        <v>160</v>
      </c>
      <c r="S221" s="21">
        <v>144</v>
      </c>
      <c r="T221" s="21">
        <v>116</v>
      </c>
      <c r="U221" s="70">
        <f t="shared" si="30"/>
        <v>-0.27500000000000002</v>
      </c>
      <c r="V221" s="70">
        <f t="shared" si="31"/>
        <v>-0.19444444444444442</v>
      </c>
    </row>
    <row r="222" spans="1:22" x14ac:dyDescent="0.3">
      <c r="B222" s="3" t="s">
        <v>215</v>
      </c>
      <c r="C222" s="27">
        <v>69</v>
      </c>
      <c r="D222" s="21">
        <v>70</v>
      </c>
      <c r="E222" s="21">
        <v>75</v>
      </c>
      <c r="F222" s="70">
        <f t="shared" si="24"/>
        <v>8.6956521739130377E-2</v>
      </c>
      <c r="G222" s="71">
        <f t="shared" si="25"/>
        <v>7.1428571428571397E-2</v>
      </c>
      <c r="H222" s="27">
        <v>0</v>
      </c>
      <c r="I222" s="21">
        <v>1</v>
      </c>
      <c r="J222" s="21">
        <v>4</v>
      </c>
      <c r="K222" s="70" t="str">
        <f t="shared" si="26"/>
        <v xml:space="preserve"> - </v>
      </c>
      <c r="L222" s="71">
        <f t="shared" si="27"/>
        <v>3</v>
      </c>
      <c r="M222" s="27">
        <v>8</v>
      </c>
      <c r="N222" s="21">
        <v>18</v>
      </c>
      <c r="O222" s="21">
        <v>18</v>
      </c>
      <c r="P222" s="70">
        <f t="shared" si="28"/>
        <v>1.25</v>
      </c>
      <c r="Q222" s="71">
        <f t="shared" si="29"/>
        <v>0</v>
      </c>
      <c r="R222" s="27">
        <v>78</v>
      </c>
      <c r="S222" s="21">
        <v>77</v>
      </c>
      <c r="T222" s="21">
        <v>86</v>
      </c>
      <c r="U222" s="70">
        <f t="shared" si="30"/>
        <v>0.10256410256410264</v>
      </c>
      <c r="V222" s="70">
        <f t="shared" si="31"/>
        <v>0.11688311688311681</v>
      </c>
    </row>
    <row r="223" spans="1:22" x14ac:dyDescent="0.3">
      <c r="B223" s="3" t="s">
        <v>216</v>
      </c>
      <c r="C223" s="27">
        <v>42</v>
      </c>
      <c r="D223" s="21">
        <v>29</v>
      </c>
      <c r="E223" s="21">
        <v>29</v>
      </c>
      <c r="F223" s="70">
        <f t="shared" si="24"/>
        <v>-0.30952380952380953</v>
      </c>
      <c r="G223" s="71">
        <f t="shared" si="25"/>
        <v>0</v>
      </c>
      <c r="H223" s="27">
        <v>1</v>
      </c>
      <c r="I223" s="21">
        <v>1</v>
      </c>
      <c r="J223" s="21">
        <v>2</v>
      </c>
      <c r="K223" s="70">
        <f t="shared" si="26"/>
        <v>1</v>
      </c>
      <c r="L223" s="71">
        <f t="shared" si="27"/>
        <v>1</v>
      </c>
      <c r="M223" s="27">
        <v>4</v>
      </c>
      <c r="N223" s="21">
        <v>3</v>
      </c>
      <c r="O223" s="21">
        <v>4</v>
      </c>
      <c r="P223" s="70">
        <f t="shared" si="28"/>
        <v>0</v>
      </c>
      <c r="Q223" s="71">
        <f t="shared" si="29"/>
        <v>0.33333333333333326</v>
      </c>
      <c r="R223" s="27">
        <v>51</v>
      </c>
      <c r="S223" s="21">
        <v>34</v>
      </c>
      <c r="T223" s="21">
        <v>29</v>
      </c>
      <c r="U223" s="70">
        <f t="shared" si="30"/>
        <v>-0.43137254901960786</v>
      </c>
      <c r="V223" s="70">
        <f t="shared" si="31"/>
        <v>-0.1470588235294118</v>
      </c>
    </row>
    <row r="224" spans="1:22" x14ac:dyDescent="0.3">
      <c r="B224" s="3" t="s">
        <v>294</v>
      </c>
      <c r="C224" s="27">
        <v>14</v>
      </c>
      <c r="D224" s="21">
        <v>11</v>
      </c>
      <c r="E224" s="21">
        <v>15</v>
      </c>
      <c r="F224" s="70">
        <f t="shared" si="24"/>
        <v>7.1428571428571397E-2</v>
      </c>
      <c r="G224" s="71">
        <f t="shared" si="25"/>
        <v>0.36363636363636354</v>
      </c>
      <c r="H224" s="27">
        <v>0</v>
      </c>
      <c r="I224" s="21">
        <v>1</v>
      </c>
      <c r="J224" s="21">
        <v>0</v>
      </c>
      <c r="K224" s="70" t="str">
        <f t="shared" si="26"/>
        <v xml:space="preserve"> - </v>
      </c>
      <c r="L224" s="71">
        <f t="shared" si="27"/>
        <v>-1</v>
      </c>
      <c r="M224" s="27">
        <v>1</v>
      </c>
      <c r="N224" s="21">
        <v>1</v>
      </c>
      <c r="O224" s="21">
        <v>1</v>
      </c>
      <c r="P224" s="70">
        <f t="shared" si="28"/>
        <v>0</v>
      </c>
      <c r="Q224" s="71">
        <f t="shared" si="29"/>
        <v>0</v>
      </c>
      <c r="R224" s="27">
        <v>15</v>
      </c>
      <c r="S224" s="21">
        <v>12</v>
      </c>
      <c r="T224" s="21">
        <v>17</v>
      </c>
      <c r="U224" s="70">
        <f t="shared" si="30"/>
        <v>0.1333333333333333</v>
      </c>
      <c r="V224" s="70">
        <f t="shared" si="31"/>
        <v>0.41666666666666674</v>
      </c>
    </row>
    <row r="225" spans="1:22" x14ac:dyDescent="0.3">
      <c r="B225" s="3" t="s">
        <v>217</v>
      </c>
      <c r="C225" s="27">
        <v>77</v>
      </c>
      <c r="D225" s="21">
        <v>54</v>
      </c>
      <c r="E225" s="21">
        <v>60</v>
      </c>
      <c r="F225" s="70">
        <f t="shared" si="24"/>
        <v>-0.22077922077922074</v>
      </c>
      <c r="G225" s="71">
        <f t="shared" si="25"/>
        <v>0.11111111111111116</v>
      </c>
      <c r="H225" s="27">
        <v>2</v>
      </c>
      <c r="I225" s="21">
        <v>3</v>
      </c>
      <c r="J225" s="21">
        <v>3</v>
      </c>
      <c r="K225" s="70">
        <f t="shared" si="26"/>
        <v>0.5</v>
      </c>
      <c r="L225" s="71">
        <f t="shared" si="27"/>
        <v>0</v>
      </c>
      <c r="M225" s="27">
        <v>11</v>
      </c>
      <c r="N225" s="21">
        <v>14</v>
      </c>
      <c r="O225" s="21">
        <v>31</v>
      </c>
      <c r="P225" s="70">
        <f t="shared" si="28"/>
        <v>1.8181818181818183</v>
      </c>
      <c r="Q225" s="71">
        <f t="shared" si="29"/>
        <v>1.2142857142857144</v>
      </c>
      <c r="R225" s="27">
        <v>90</v>
      </c>
      <c r="S225" s="21">
        <v>69</v>
      </c>
      <c r="T225" s="21">
        <v>64</v>
      </c>
      <c r="U225" s="70">
        <f t="shared" si="30"/>
        <v>-0.28888888888888886</v>
      </c>
      <c r="V225" s="70">
        <f t="shared" si="31"/>
        <v>-7.2463768115942018E-2</v>
      </c>
    </row>
    <row r="226" spans="1:22" x14ac:dyDescent="0.3">
      <c r="B226" s="3" t="s">
        <v>218</v>
      </c>
      <c r="C226" s="27">
        <v>45</v>
      </c>
      <c r="D226" s="21">
        <v>34</v>
      </c>
      <c r="E226" s="21">
        <v>42</v>
      </c>
      <c r="F226" s="70">
        <f t="shared" si="24"/>
        <v>-6.6666666666666652E-2</v>
      </c>
      <c r="G226" s="71">
        <f t="shared" si="25"/>
        <v>0.23529411764705888</v>
      </c>
      <c r="H226" s="27">
        <v>0</v>
      </c>
      <c r="I226" s="21">
        <v>0</v>
      </c>
      <c r="J226" s="21">
        <v>0</v>
      </c>
      <c r="K226" s="70" t="str">
        <f t="shared" si="26"/>
        <v xml:space="preserve"> - </v>
      </c>
      <c r="L226" s="71" t="str">
        <f t="shared" si="27"/>
        <v xml:space="preserve"> - </v>
      </c>
      <c r="M226" s="27">
        <v>0</v>
      </c>
      <c r="N226" s="21">
        <v>3</v>
      </c>
      <c r="O226" s="21">
        <v>4</v>
      </c>
      <c r="P226" s="70" t="str">
        <f t="shared" si="28"/>
        <v xml:space="preserve"> - </v>
      </c>
      <c r="Q226" s="71">
        <f t="shared" si="29"/>
        <v>0.33333333333333326</v>
      </c>
      <c r="R226" s="27">
        <v>49</v>
      </c>
      <c r="S226" s="21">
        <v>47</v>
      </c>
      <c r="T226" s="21">
        <v>43</v>
      </c>
      <c r="U226" s="70">
        <f t="shared" si="30"/>
        <v>-0.12244897959183676</v>
      </c>
      <c r="V226" s="70">
        <f t="shared" si="31"/>
        <v>-8.5106382978723416E-2</v>
      </c>
    </row>
    <row r="227" spans="1:22" x14ac:dyDescent="0.3">
      <c r="B227" s="3" t="s">
        <v>296</v>
      </c>
      <c r="C227" s="27">
        <v>34</v>
      </c>
      <c r="D227" s="21">
        <v>25</v>
      </c>
      <c r="E227" s="21">
        <v>37</v>
      </c>
      <c r="F227" s="70">
        <f t="shared" si="24"/>
        <v>8.8235294117646967E-2</v>
      </c>
      <c r="G227" s="71">
        <f t="shared" si="25"/>
        <v>0.48</v>
      </c>
      <c r="H227" s="27">
        <v>1</v>
      </c>
      <c r="I227" s="21">
        <v>1</v>
      </c>
      <c r="J227" s="21">
        <v>2</v>
      </c>
      <c r="K227" s="70">
        <f t="shared" si="26"/>
        <v>1</v>
      </c>
      <c r="L227" s="71">
        <f t="shared" si="27"/>
        <v>1</v>
      </c>
      <c r="M227" s="27">
        <v>3</v>
      </c>
      <c r="N227" s="21">
        <v>1</v>
      </c>
      <c r="O227" s="21">
        <v>3</v>
      </c>
      <c r="P227" s="70">
        <f t="shared" si="28"/>
        <v>0</v>
      </c>
      <c r="Q227" s="71">
        <f t="shared" si="29"/>
        <v>2</v>
      </c>
      <c r="R227" s="27">
        <v>38</v>
      </c>
      <c r="S227" s="21">
        <v>27</v>
      </c>
      <c r="T227" s="21">
        <v>36</v>
      </c>
      <c r="U227" s="70">
        <f t="shared" si="30"/>
        <v>-5.2631578947368474E-2</v>
      </c>
      <c r="V227" s="70">
        <f t="shared" si="31"/>
        <v>0.33333333333333326</v>
      </c>
    </row>
    <row r="228" spans="1:22" x14ac:dyDescent="0.3">
      <c r="B228" s="3" t="s">
        <v>302</v>
      </c>
      <c r="C228" s="27">
        <v>28</v>
      </c>
      <c r="D228" s="21">
        <v>21</v>
      </c>
      <c r="E228" s="21">
        <v>19</v>
      </c>
      <c r="F228" s="70">
        <f t="shared" si="24"/>
        <v>-0.3214285714285714</v>
      </c>
      <c r="G228" s="71">
        <f t="shared" si="25"/>
        <v>-9.5238095238095233E-2</v>
      </c>
      <c r="H228" s="27">
        <v>0</v>
      </c>
      <c r="I228" s="21">
        <v>0</v>
      </c>
      <c r="J228" s="21">
        <v>1</v>
      </c>
      <c r="K228" s="70" t="str">
        <f t="shared" si="26"/>
        <v xml:space="preserve"> - </v>
      </c>
      <c r="L228" s="71" t="str">
        <f t="shared" si="27"/>
        <v xml:space="preserve"> - </v>
      </c>
      <c r="M228" s="27">
        <v>2</v>
      </c>
      <c r="N228" s="21">
        <v>0</v>
      </c>
      <c r="O228" s="21">
        <v>2</v>
      </c>
      <c r="P228" s="70">
        <f t="shared" si="28"/>
        <v>0</v>
      </c>
      <c r="Q228" s="71" t="str">
        <f t="shared" si="29"/>
        <v xml:space="preserve"> - </v>
      </c>
      <c r="R228" s="27">
        <v>37</v>
      </c>
      <c r="S228" s="21">
        <v>27</v>
      </c>
      <c r="T228" s="21">
        <v>21</v>
      </c>
      <c r="U228" s="70">
        <f t="shared" si="30"/>
        <v>-0.43243243243243246</v>
      </c>
      <c r="V228" s="70">
        <f t="shared" si="31"/>
        <v>-0.22222222222222221</v>
      </c>
    </row>
    <row r="229" spans="1:22" x14ac:dyDescent="0.3">
      <c r="B229" s="3" t="s">
        <v>309</v>
      </c>
      <c r="C229" s="27">
        <v>25</v>
      </c>
      <c r="D229" s="21">
        <v>14</v>
      </c>
      <c r="E229" s="21">
        <v>25</v>
      </c>
      <c r="F229" s="70">
        <f t="shared" si="24"/>
        <v>0</v>
      </c>
      <c r="G229" s="71">
        <f t="shared" si="25"/>
        <v>0.78571428571428581</v>
      </c>
      <c r="H229" s="27">
        <v>0</v>
      </c>
      <c r="I229" s="21">
        <v>0</v>
      </c>
      <c r="J229" s="21">
        <v>1</v>
      </c>
      <c r="K229" s="70" t="str">
        <f t="shared" si="26"/>
        <v xml:space="preserve"> - </v>
      </c>
      <c r="L229" s="71" t="str">
        <f t="shared" si="27"/>
        <v xml:space="preserve"> - </v>
      </c>
      <c r="M229" s="27">
        <v>4</v>
      </c>
      <c r="N229" s="21">
        <v>2</v>
      </c>
      <c r="O229" s="21">
        <v>2</v>
      </c>
      <c r="P229" s="70">
        <f t="shared" si="28"/>
        <v>-0.5</v>
      </c>
      <c r="Q229" s="71">
        <f t="shared" si="29"/>
        <v>0</v>
      </c>
      <c r="R229" s="27">
        <v>36</v>
      </c>
      <c r="S229" s="21">
        <v>16</v>
      </c>
      <c r="T229" s="21">
        <v>30</v>
      </c>
      <c r="U229" s="70">
        <f t="shared" si="30"/>
        <v>-0.16666666666666663</v>
      </c>
      <c r="V229" s="70">
        <f t="shared" si="31"/>
        <v>0.875</v>
      </c>
    </row>
    <row r="230" spans="1:22" x14ac:dyDescent="0.3">
      <c r="B230" s="3" t="s">
        <v>323</v>
      </c>
      <c r="C230" s="27">
        <v>204</v>
      </c>
      <c r="D230" s="21">
        <v>155</v>
      </c>
      <c r="E230" s="21">
        <v>165</v>
      </c>
      <c r="F230" s="70">
        <f t="shared" si="24"/>
        <v>-0.19117647058823528</v>
      </c>
      <c r="G230" s="71">
        <f t="shared" si="25"/>
        <v>6.4516129032258007E-2</v>
      </c>
      <c r="H230" s="27">
        <v>4</v>
      </c>
      <c r="I230" s="21">
        <v>3</v>
      </c>
      <c r="J230" s="21">
        <v>1</v>
      </c>
      <c r="K230" s="70">
        <f t="shared" si="26"/>
        <v>-0.75</v>
      </c>
      <c r="L230" s="71">
        <f t="shared" si="27"/>
        <v>-0.66666666666666674</v>
      </c>
      <c r="M230" s="27">
        <v>22</v>
      </c>
      <c r="N230" s="21">
        <v>14</v>
      </c>
      <c r="O230" s="21">
        <v>18</v>
      </c>
      <c r="P230" s="70">
        <f t="shared" si="28"/>
        <v>-0.18181818181818177</v>
      </c>
      <c r="Q230" s="71">
        <f t="shared" si="29"/>
        <v>0.28571428571428581</v>
      </c>
      <c r="R230" s="27">
        <v>248</v>
      </c>
      <c r="S230" s="21">
        <v>184</v>
      </c>
      <c r="T230" s="21">
        <v>193</v>
      </c>
      <c r="U230" s="70">
        <f t="shared" si="30"/>
        <v>-0.22177419354838712</v>
      </c>
      <c r="V230" s="70">
        <f t="shared" si="31"/>
        <v>4.8913043478260976E-2</v>
      </c>
    </row>
    <row r="231" spans="1:22" x14ac:dyDescent="0.3">
      <c r="B231" s="3" t="s">
        <v>219</v>
      </c>
      <c r="C231" s="27">
        <v>95</v>
      </c>
      <c r="D231" s="21">
        <v>67</v>
      </c>
      <c r="E231" s="21">
        <v>74</v>
      </c>
      <c r="F231" s="70">
        <f t="shared" si="24"/>
        <v>-0.22105263157894739</v>
      </c>
      <c r="G231" s="71">
        <f t="shared" si="25"/>
        <v>0.10447761194029859</v>
      </c>
      <c r="H231" s="27">
        <v>7</v>
      </c>
      <c r="I231" s="21">
        <v>3</v>
      </c>
      <c r="J231" s="21">
        <v>3</v>
      </c>
      <c r="K231" s="70">
        <f t="shared" si="26"/>
        <v>-0.5714285714285714</v>
      </c>
      <c r="L231" s="71">
        <f t="shared" si="27"/>
        <v>0</v>
      </c>
      <c r="M231" s="27">
        <v>20</v>
      </c>
      <c r="N231" s="21">
        <v>8</v>
      </c>
      <c r="O231" s="21">
        <v>15</v>
      </c>
      <c r="P231" s="70">
        <f t="shared" si="28"/>
        <v>-0.25</v>
      </c>
      <c r="Q231" s="71">
        <f t="shared" si="29"/>
        <v>0.875</v>
      </c>
      <c r="R231" s="27">
        <v>108</v>
      </c>
      <c r="S231" s="21">
        <v>83</v>
      </c>
      <c r="T231" s="21">
        <v>87</v>
      </c>
      <c r="U231" s="70">
        <f t="shared" si="30"/>
        <v>-0.19444444444444442</v>
      </c>
      <c r="V231" s="70">
        <f t="shared" si="31"/>
        <v>4.8192771084337283E-2</v>
      </c>
    </row>
    <row r="232" spans="1:22" x14ac:dyDescent="0.3">
      <c r="B232" s="3" t="s">
        <v>220</v>
      </c>
      <c r="C232" s="27">
        <v>65</v>
      </c>
      <c r="D232" s="21">
        <v>58</v>
      </c>
      <c r="E232" s="21">
        <v>60</v>
      </c>
      <c r="F232" s="70">
        <f t="shared" si="24"/>
        <v>-7.6923076923076872E-2</v>
      </c>
      <c r="G232" s="71">
        <f t="shared" si="25"/>
        <v>3.4482758620689724E-2</v>
      </c>
      <c r="H232" s="27">
        <v>2</v>
      </c>
      <c r="I232" s="21">
        <v>0</v>
      </c>
      <c r="J232" s="21">
        <v>1</v>
      </c>
      <c r="K232" s="70">
        <f t="shared" si="26"/>
        <v>-0.5</v>
      </c>
      <c r="L232" s="71" t="str">
        <f t="shared" si="27"/>
        <v xml:space="preserve"> - </v>
      </c>
      <c r="M232" s="27">
        <v>6</v>
      </c>
      <c r="N232" s="21">
        <v>15</v>
      </c>
      <c r="O232" s="21">
        <v>12</v>
      </c>
      <c r="P232" s="70">
        <f t="shared" si="28"/>
        <v>1</v>
      </c>
      <c r="Q232" s="71">
        <f t="shared" si="29"/>
        <v>-0.19999999999999996</v>
      </c>
      <c r="R232" s="27">
        <v>75</v>
      </c>
      <c r="S232" s="21">
        <v>52</v>
      </c>
      <c r="T232" s="21">
        <v>69</v>
      </c>
      <c r="U232" s="70">
        <f t="shared" si="30"/>
        <v>-7.999999999999996E-2</v>
      </c>
      <c r="V232" s="70">
        <f t="shared" si="31"/>
        <v>0.32692307692307687</v>
      </c>
    </row>
    <row r="233" spans="1:22" x14ac:dyDescent="0.3">
      <c r="B233" s="3" t="s">
        <v>36</v>
      </c>
      <c r="C233" s="27">
        <v>211</v>
      </c>
      <c r="D233" s="21">
        <v>198</v>
      </c>
      <c r="E233" s="21">
        <v>216</v>
      </c>
      <c r="F233" s="70">
        <f t="shared" si="24"/>
        <v>2.3696682464454888E-2</v>
      </c>
      <c r="G233" s="71">
        <f t="shared" si="25"/>
        <v>9.0909090909090828E-2</v>
      </c>
      <c r="H233" s="27">
        <v>7</v>
      </c>
      <c r="I233" s="21">
        <v>3</v>
      </c>
      <c r="J233" s="21">
        <v>6</v>
      </c>
      <c r="K233" s="70">
        <f t="shared" si="26"/>
        <v>-0.1428571428571429</v>
      </c>
      <c r="L233" s="71">
        <f t="shared" si="27"/>
        <v>1</v>
      </c>
      <c r="M233" s="27">
        <v>31</v>
      </c>
      <c r="N233" s="21">
        <v>37</v>
      </c>
      <c r="O233" s="21">
        <v>29</v>
      </c>
      <c r="P233" s="70">
        <f t="shared" si="28"/>
        <v>-6.4516129032258118E-2</v>
      </c>
      <c r="Q233" s="71">
        <f t="shared" si="29"/>
        <v>-0.21621621621621623</v>
      </c>
      <c r="R233" s="27">
        <v>271</v>
      </c>
      <c r="S233" s="21">
        <v>221</v>
      </c>
      <c r="T233" s="21">
        <v>270</v>
      </c>
      <c r="U233" s="70">
        <f t="shared" si="30"/>
        <v>-3.6900369003689537E-3</v>
      </c>
      <c r="V233" s="70">
        <f t="shared" si="31"/>
        <v>0.22171945701357476</v>
      </c>
    </row>
    <row r="234" spans="1:22" x14ac:dyDescent="0.3">
      <c r="B234" s="3" t="s">
        <v>221</v>
      </c>
      <c r="C234" s="27">
        <v>10</v>
      </c>
      <c r="D234" s="21">
        <v>13</v>
      </c>
      <c r="E234" s="21">
        <v>10</v>
      </c>
      <c r="F234" s="70">
        <f t="shared" si="24"/>
        <v>0</v>
      </c>
      <c r="G234" s="71">
        <f t="shared" si="25"/>
        <v>-0.23076923076923073</v>
      </c>
      <c r="H234" s="27">
        <v>0</v>
      </c>
      <c r="I234" s="21">
        <v>1</v>
      </c>
      <c r="J234" s="21">
        <v>0</v>
      </c>
      <c r="K234" s="70" t="str">
        <f t="shared" si="26"/>
        <v xml:space="preserve"> - </v>
      </c>
      <c r="L234" s="71">
        <f t="shared" si="27"/>
        <v>-1</v>
      </c>
      <c r="M234" s="27">
        <v>0</v>
      </c>
      <c r="N234" s="21">
        <v>4</v>
      </c>
      <c r="O234" s="21">
        <v>2</v>
      </c>
      <c r="P234" s="70" t="str">
        <f t="shared" si="28"/>
        <v xml:space="preserve"> - </v>
      </c>
      <c r="Q234" s="71">
        <f t="shared" si="29"/>
        <v>-0.5</v>
      </c>
      <c r="R234" s="27">
        <v>13</v>
      </c>
      <c r="S234" s="21">
        <v>11</v>
      </c>
      <c r="T234" s="21">
        <v>10</v>
      </c>
      <c r="U234" s="70">
        <f t="shared" si="30"/>
        <v>-0.23076923076923073</v>
      </c>
      <c r="V234" s="70">
        <f t="shared" si="31"/>
        <v>-9.0909090909090939E-2</v>
      </c>
    </row>
    <row r="235" spans="1:22" x14ac:dyDescent="0.3">
      <c r="B235" s="3" t="s">
        <v>222</v>
      </c>
      <c r="C235" s="27">
        <v>135</v>
      </c>
      <c r="D235" s="21">
        <v>124</v>
      </c>
      <c r="E235" s="21">
        <v>133</v>
      </c>
      <c r="F235" s="70">
        <f t="shared" si="24"/>
        <v>-1.4814814814814836E-2</v>
      </c>
      <c r="G235" s="71">
        <f t="shared" si="25"/>
        <v>7.2580645161290258E-2</v>
      </c>
      <c r="H235" s="27">
        <v>1</v>
      </c>
      <c r="I235" s="21">
        <v>0</v>
      </c>
      <c r="J235" s="21">
        <v>1</v>
      </c>
      <c r="K235" s="70">
        <f t="shared" si="26"/>
        <v>0</v>
      </c>
      <c r="L235" s="71" t="str">
        <f t="shared" si="27"/>
        <v xml:space="preserve"> - </v>
      </c>
      <c r="M235" s="27">
        <v>16</v>
      </c>
      <c r="N235" s="21">
        <v>8</v>
      </c>
      <c r="O235" s="21">
        <v>11</v>
      </c>
      <c r="P235" s="70">
        <f t="shared" si="28"/>
        <v>-0.3125</v>
      </c>
      <c r="Q235" s="71">
        <f t="shared" si="29"/>
        <v>0.375</v>
      </c>
      <c r="R235" s="27">
        <v>156</v>
      </c>
      <c r="S235" s="21">
        <v>148</v>
      </c>
      <c r="T235" s="21">
        <v>145</v>
      </c>
      <c r="U235" s="70">
        <f t="shared" si="30"/>
        <v>-7.0512820512820484E-2</v>
      </c>
      <c r="V235" s="70">
        <f t="shared" si="31"/>
        <v>-2.0270270270270285E-2</v>
      </c>
    </row>
    <row r="236" spans="1:22" x14ac:dyDescent="0.3">
      <c r="B236" s="3" t="s">
        <v>223</v>
      </c>
      <c r="C236" s="27">
        <v>114</v>
      </c>
      <c r="D236" s="21">
        <v>91</v>
      </c>
      <c r="E236" s="21">
        <v>121</v>
      </c>
      <c r="F236" s="70">
        <f t="shared" si="24"/>
        <v>6.1403508771929793E-2</v>
      </c>
      <c r="G236" s="71">
        <f t="shared" si="25"/>
        <v>0.32967032967032961</v>
      </c>
      <c r="H236" s="27">
        <v>4</v>
      </c>
      <c r="I236" s="21">
        <v>0</v>
      </c>
      <c r="J236" s="21">
        <v>2</v>
      </c>
      <c r="K236" s="70">
        <f t="shared" si="26"/>
        <v>-0.5</v>
      </c>
      <c r="L236" s="71" t="str">
        <f t="shared" si="27"/>
        <v xml:space="preserve"> - </v>
      </c>
      <c r="M236" s="27">
        <v>15</v>
      </c>
      <c r="N236" s="21">
        <v>12</v>
      </c>
      <c r="O236" s="21">
        <v>20</v>
      </c>
      <c r="P236" s="70">
        <f t="shared" si="28"/>
        <v>0.33333333333333326</v>
      </c>
      <c r="Q236" s="71">
        <f t="shared" si="29"/>
        <v>0.66666666666666674</v>
      </c>
      <c r="R236" s="27">
        <v>128</v>
      </c>
      <c r="S236" s="21">
        <v>107</v>
      </c>
      <c r="T236" s="21">
        <v>138</v>
      </c>
      <c r="U236" s="70">
        <f t="shared" si="30"/>
        <v>7.8125E-2</v>
      </c>
      <c r="V236" s="70">
        <f t="shared" si="31"/>
        <v>0.28971962616822422</v>
      </c>
    </row>
    <row r="237" spans="1:22" x14ac:dyDescent="0.3">
      <c r="B237" s="3" t="s">
        <v>224</v>
      </c>
      <c r="C237" s="27">
        <v>30</v>
      </c>
      <c r="D237" s="21">
        <v>31</v>
      </c>
      <c r="E237" s="21">
        <v>27</v>
      </c>
      <c r="F237" s="70">
        <f t="shared" si="24"/>
        <v>-9.9999999999999978E-2</v>
      </c>
      <c r="G237" s="71">
        <f t="shared" si="25"/>
        <v>-0.12903225806451613</v>
      </c>
      <c r="H237" s="27">
        <v>1</v>
      </c>
      <c r="I237" s="21">
        <v>1</v>
      </c>
      <c r="J237" s="21">
        <v>0</v>
      </c>
      <c r="K237" s="70">
        <f t="shared" si="26"/>
        <v>-1</v>
      </c>
      <c r="L237" s="71">
        <f t="shared" si="27"/>
        <v>-1</v>
      </c>
      <c r="M237" s="27">
        <v>8</v>
      </c>
      <c r="N237" s="21">
        <v>5</v>
      </c>
      <c r="O237" s="21">
        <v>5</v>
      </c>
      <c r="P237" s="70">
        <f t="shared" si="28"/>
        <v>-0.375</v>
      </c>
      <c r="Q237" s="71">
        <f t="shared" si="29"/>
        <v>0</v>
      </c>
      <c r="R237" s="27">
        <v>44</v>
      </c>
      <c r="S237" s="21">
        <v>35</v>
      </c>
      <c r="T237" s="21">
        <v>32</v>
      </c>
      <c r="U237" s="70">
        <f t="shared" si="30"/>
        <v>-0.27272727272727271</v>
      </c>
      <c r="V237" s="70">
        <f t="shared" si="31"/>
        <v>-8.5714285714285743E-2</v>
      </c>
    </row>
    <row r="238" spans="1:22" x14ac:dyDescent="0.3">
      <c r="A238" s="250" t="s">
        <v>37</v>
      </c>
      <c r="B238" s="251"/>
      <c r="C238" s="68">
        <v>2605</v>
      </c>
      <c r="D238" s="69">
        <v>2259</v>
      </c>
      <c r="E238" s="69">
        <v>2526</v>
      </c>
      <c r="F238" s="70">
        <f t="shared" si="24"/>
        <v>-3.0326295585412666E-2</v>
      </c>
      <c r="G238" s="71">
        <f t="shared" si="25"/>
        <v>0.11819389110225753</v>
      </c>
      <c r="H238" s="68">
        <v>32</v>
      </c>
      <c r="I238" s="69">
        <v>45</v>
      </c>
      <c r="J238" s="69">
        <v>55</v>
      </c>
      <c r="K238" s="70">
        <f t="shared" si="26"/>
        <v>0.71875</v>
      </c>
      <c r="L238" s="71">
        <f t="shared" si="27"/>
        <v>0.22222222222222232</v>
      </c>
      <c r="M238" s="68">
        <v>159</v>
      </c>
      <c r="N238" s="69">
        <v>157</v>
      </c>
      <c r="O238" s="69">
        <v>200</v>
      </c>
      <c r="P238" s="70">
        <f t="shared" si="28"/>
        <v>0.25786163522012573</v>
      </c>
      <c r="Q238" s="71">
        <f t="shared" si="29"/>
        <v>0.27388535031847128</v>
      </c>
      <c r="R238" s="68">
        <v>3183</v>
      </c>
      <c r="S238" s="69">
        <v>2724</v>
      </c>
      <c r="T238" s="69">
        <v>2987</v>
      </c>
      <c r="U238" s="70">
        <f t="shared" si="30"/>
        <v>-6.1577128495130418E-2</v>
      </c>
      <c r="V238" s="70">
        <f t="shared" si="31"/>
        <v>9.6549192364170366E-2</v>
      </c>
    </row>
    <row r="239" spans="1:22" x14ac:dyDescent="0.3">
      <c r="B239" s="3" t="s">
        <v>282</v>
      </c>
      <c r="C239" s="27">
        <v>66</v>
      </c>
      <c r="D239" s="21">
        <v>68</v>
      </c>
      <c r="E239" s="21">
        <v>77</v>
      </c>
      <c r="F239" s="70">
        <f t="shared" si="24"/>
        <v>0.16666666666666674</v>
      </c>
      <c r="G239" s="71">
        <f t="shared" si="25"/>
        <v>0.13235294117647056</v>
      </c>
      <c r="H239" s="27">
        <v>5</v>
      </c>
      <c r="I239" s="21">
        <v>10</v>
      </c>
      <c r="J239" s="21">
        <v>7</v>
      </c>
      <c r="K239" s="70">
        <f t="shared" si="26"/>
        <v>0.39999999999999991</v>
      </c>
      <c r="L239" s="71">
        <f t="shared" si="27"/>
        <v>-0.30000000000000004</v>
      </c>
      <c r="M239" s="27">
        <v>6</v>
      </c>
      <c r="N239" s="21">
        <v>10</v>
      </c>
      <c r="O239" s="21">
        <v>9</v>
      </c>
      <c r="P239" s="70">
        <f t="shared" si="28"/>
        <v>0.5</v>
      </c>
      <c r="Q239" s="71">
        <f t="shared" si="29"/>
        <v>-9.9999999999999978E-2</v>
      </c>
      <c r="R239" s="27">
        <v>82</v>
      </c>
      <c r="S239" s="21">
        <v>85</v>
      </c>
      <c r="T239" s="21">
        <v>98</v>
      </c>
      <c r="U239" s="70">
        <f t="shared" si="30"/>
        <v>0.19512195121951215</v>
      </c>
      <c r="V239" s="70">
        <f t="shared" si="31"/>
        <v>0.15294117647058814</v>
      </c>
    </row>
    <row r="240" spans="1:22" x14ac:dyDescent="0.3">
      <c r="B240" s="3" t="s">
        <v>225</v>
      </c>
      <c r="C240" s="27">
        <v>66</v>
      </c>
      <c r="D240" s="21">
        <v>40</v>
      </c>
      <c r="E240" s="21">
        <v>41</v>
      </c>
      <c r="F240" s="70">
        <f t="shared" si="24"/>
        <v>-0.37878787878787878</v>
      </c>
      <c r="G240" s="71">
        <f t="shared" si="25"/>
        <v>2.4999999999999911E-2</v>
      </c>
      <c r="H240" s="27">
        <v>3</v>
      </c>
      <c r="I240" s="21">
        <v>0</v>
      </c>
      <c r="J240" s="21">
        <v>0</v>
      </c>
      <c r="K240" s="70">
        <f t="shared" si="26"/>
        <v>-1</v>
      </c>
      <c r="L240" s="71" t="str">
        <f t="shared" si="27"/>
        <v xml:space="preserve"> - </v>
      </c>
      <c r="M240" s="27">
        <v>8</v>
      </c>
      <c r="N240" s="21">
        <v>6</v>
      </c>
      <c r="O240" s="21">
        <v>3</v>
      </c>
      <c r="P240" s="70">
        <f t="shared" si="28"/>
        <v>-0.625</v>
      </c>
      <c r="Q240" s="71">
        <f t="shared" si="29"/>
        <v>-0.5</v>
      </c>
      <c r="R240" s="27">
        <v>86</v>
      </c>
      <c r="S240" s="21">
        <v>57</v>
      </c>
      <c r="T240" s="21">
        <v>51</v>
      </c>
      <c r="U240" s="70">
        <f t="shared" si="30"/>
        <v>-0.40697674418604646</v>
      </c>
      <c r="V240" s="70">
        <f t="shared" si="31"/>
        <v>-0.10526315789473684</v>
      </c>
    </row>
    <row r="241" spans="1:22" x14ac:dyDescent="0.3">
      <c r="B241" s="3" t="s">
        <v>226</v>
      </c>
      <c r="C241" s="27">
        <v>496</v>
      </c>
      <c r="D241" s="21">
        <v>402</v>
      </c>
      <c r="E241" s="21">
        <v>398</v>
      </c>
      <c r="F241" s="70">
        <f t="shared" si="24"/>
        <v>-0.19758064516129037</v>
      </c>
      <c r="G241" s="71">
        <f t="shared" si="25"/>
        <v>-9.9502487562188602E-3</v>
      </c>
      <c r="H241" s="27">
        <v>1</v>
      </c>
      <c r="I241" s="21">
        <v>2</v>
      </c>
      <c r="J241" s="21">
        <v>4</v>
      </c>
      <c r="K241" s="70">
        <f t="shared" si="26"/>
        <v>3</v>
      </c>
      <c r="L241" s="71">
        <f t="shared" si="27"/>
        <v>1</v>
      </c>
      <c r="M241" s="27">
        <v>21</v>
      </c>
      <c r="N241" s="21">
        <v>11</v>
      </c>
      <c r="O241" s="21">
        <v>20</v>
      </c>
      <c r="P241" s="70">
        <f t="shared" si="28"/>
        <v>-4.7619047619047672E-2</v>
      </c>
      <c r="Q241" s="71">
        <f t="shared" si="29"/>
        <v>0.81818181818181812</v>
      </c>
      <c r="R241" s="27">
        <v>604</v>
      </c>
      <c r="S241" s="21">
        <v>477</v>
      </c>
      <c r="T241" s="21">
        <v>467</v>
      </c>
      <c r="U241" s="70">
        <f t="shared" si="30"/>
        <v>-0.22682119205298013</v>
      </c>
      <c r="V241" s="70">
        <f t="shared" si="31"/>
        <v>-2.0964360587002129E-2</v>
      </c>
    </row>
    <row r="242" spans="1:22" x14ac:dyDescent="0.3">
      <c r="B242" s="3" t="s">
        <v>227</v>
      </c>
      <c r="C242" s="27">
        <v>190</v>
      </c>
      <c r="D242" s="21">
        <v>168</v>
      </c>
      <c r="E242" s="21">
        <v>201</v>
      </c>
      <c r="F242" s="70">
        <f t="shared" si="24"/>
        <v>5.7894736842105221E-2</v>
      </c>
      <c r="G242" s="71">
        <f t="shared" si="25"/>
        <v>0.1964285714285714</v>
      </c>
      <c r="H242" s="27">
        <v>4</v>
      </c>
      <c r="I242" s="21">
        <v>1</v>
      </c>
      <c r="J242" s="21">
        <v>1</v>
      </c>
      <c r="K242" s="70">
        <f t="shared" si="26"/>
        <v>-0.75</v>
      </c>
      <c r="L242" s="71">
        <f t="shared" si="27"/>
        <v>0</v>
      </c>
      <c r="M242" s="27">
        <v>9</v>
      </c>
      <c r="N242" s="21">
        <v>11</v>
      </c>
      <c r="O242" s="21">
        <v>5</v>
      </c>
      <c r="P242" s="70">
        <f t="shared" si="28"/>
        <v>-0.44444444444444442</v>
      </c>
      <c r="Q242" s="71">
        <f t="shared" si="29"/>
        <v>-0.54545454545454541</v>
      </c>
      <c r="R242" s="27">
        <v>226</v>
      </c>
      <c r="S242" s="21">
        <v>211</v>
      </c>
      <c r="T242" s="21">
        <v>242</v>
      </c>
      <c r="U242" s="70">
        <f t="shared" si="30"/>
        <v>7.079646017699126E-2</v>
      </c>
      <c r="V242" s="70">
        <f t="shared" si="31"/>
        <v>0.14691943127962093</v>
      </c>
    </row>
    <row r="243" spans="1:22" x14ac:dyDescent="0.3">
      <c r="B243" s="3" t="s">
        <v>303</v>
      </c>
      <c r="C243" s="27">
        <v>66</v>
      </c>
      <c r="D243" s="21">
        <v>49</v>
      </c>
      <c r="E243" s="21">
        <v>64</v>
      </c>
      <c r="F243" s="70">
        <f t="shared" si="24"/>
        <v>-3.0303030303030276E-2</v>
      </c>
      <c r="G243" s="71">
        <f t="shared" si="25"/>
        <v>0.30612244897959173</v>
      </c>
      <c r="H243" s="27">
        <v>3</v>
      </c>
      <c r="I243" s="21">
        <v>5</v>
      </c>
      <c r="J243" s="21">
        <v>6</v>
      </c>
      <c r="K243" s="70">
        <f t="shared" si="26"/>
        <v>1</v>
      </c>
      <c r="L243" s="71">
        <f t="shared" si="27"/>
        <v>0.19999999999999996</v>
      </c>
      <c r="M243" s="27">
        <v>6</v>
      </c>
      <c r="N243" s="21">
        <v>9</v>
      </c>
      <c r="O243" s="21">
        <v>8</v>
      </c>
      <c r="P243" s="70">
        <f t="shared" si="28"/>
        <v>0.33333333333333326</v>
      </c>
      <c r="Q243" s="71">
        <f t="shared" si="29"/>
        <v>-0.11111111111111116</v>
      </c>
      <c r="R243" s="27">
        <v>75</v>
      </c>
      <c r="S243" s="21">
        <v>68</v>
      </c>
      <c r="T243" s="21">
        <v>73</v>
      </c>
      <c r="U243" s="70">
        <f t="shared" si="30"/>
        <v>-2.6666666666666616E-2</v>
      </c>
      <c r="V243" s="70">
        <f t="shared" si="31"/>
        <v>7.3529411764705843E-2</v>
      </c>
    </row>
    <row r="244" spans="1:22" x14ac:dyDescent="0.3">
      <c r="B244" s="3" t="s">
        <v>228</v>
      </c>
      <c r="C244" s="27">
        <v>147</v>
      </c>
      <c r="D244" s="21">
        <v>101</v>
      </c>
      <c r="E244" s="21">
        <v>161</v>
      </c>
      <c r="F244" s="70">
        <f t="shared" si="24"/>
        <v>9.5238095238095344E-2</v>
      </c>
      <c r="G244" s="71">
        <f t="shared" si="25"/>
        <v>0.59405940594059414</v>
      </c>
      <c r="H244" s="27">
        <v>2</v>
      </c>
      <c r="I244" s="21">
        <v>0</v>
      </c>
      <c r="J244" s="21">
        <v>4</v>
      </c>
      <c r="K244" s="70">
        <f t="shared" si="26"/>
        <v>1</v>
      </c>
      <c r="L244" s="71" t="str">
        <f t="shared" si="27"/>
        <v xml:space="preserve"> - </v>
      </c>
      <c r="M244" s="27">
        <v>4</v>
      </c>
      <c r="N244" s="21">
        <v>6</v>
      </c>
      <c r="O244" s="21">
        <v>7</v>
      </c>
      <c r="P244" s="70">
        <f t="shared" si="28"/>
        <v>0.75</v>
      </c>
      <c r="Q244" s="71">
        <f t="shared" si="29"/>
        <v>0.16666666666666674</v>
      </c>
      <c r="R244" s="27">
        <v>172</v>
      </c>
      <c r="S244" s="21">
        <v>124</v>
      </c>
      <c r="T244" s="21">
        <v>191</v>
      </c>
      <c r="U244" s="70">
        <f t="shared" si="30"/>
        <v>0.11046511627906974</v>
      </c>
      <c r="V244" s="70">
        <f t="shared" si="31"/>
        <v>0.54032258064516125</v>
      </c>
    </row>
    <row r="245" spans="1:22" x14ac:dyDescent="0.3">
      <c r="B245" s="3" t="s">
        <v>229</v>
      </c>
      <c r="C245" s="27">
        <v>155</v>
      </c>
      <c r="D245" s="21">
        <v>167</v>
      </c>
      <c r="E245" s="21">
        <v>172</v>
      </c>
      <c r="F245" s="70">
        <f t="shared" si="24"/>
        <v>0.10967741935483866</v>
      </c>
      <c r="G245" s="71">
        <f t="shared" si="25"/>
        <v>2.9940119760478945E-2</v>
      </c>
      <c r="H245" s="27">
        <v>5</v>
      </c>
      <c r="I245" s="21">
        <v>9</v>
      </c>
      <c r="J245" s="21">
        <v>4</v>
      </c>
      <c r="K245" s="70">
        <f t="shared" si="26"/>
        <v>-0.19999999999999996</v>
      </c>
      <c r="L245" s="71">
        <f t="shared" si="27"/>
        <v>-0.55555555555555558</v>
      </c>
      <c r="M245" s="27">
        <v>15</v>
      </c>
      <c r="N245" s="21">
        <v>13</v>
      </c>
      <c r="O245" s="21">
        <v>16</v>
      </c>
      <c r="P245" s="70">
        <f t="shared" si="28"/>
        <v>6.6666666666666652E-2</v>
      </c>
      <c r="Q245" s="71">
        <f t="shared" si="29"/>
        <v>0.23076923076923084</v>
      </c>
      <c r="R245" s="27">
        <v>172</v>
      </c>
      <c r="S245" s="21">
        <v>202</v>
      </c>
      <c r="T245" s="21">
        <v>198</v>
      </c>
      <c r="U245" s="70">
        <f t="shared" si="30"/>
        <v>0.15116279069767447</v>
      </c>
      <c r="V245" s="70">
        <f t="shared" si="31"/>
        <v>-1.980198019801982E-2</v>
      </c>
    </row>
    <row r="246" spans="1:22" x14ac:dyDescent="0.3">
      <c r="B246" s="3" t="s">
        <v>230</v>
      </c>
      <c r="C246" s="27">
        <v>267</v>
      </c>
      <c r="D246" s="21">
        <v>207</v>
      </c>
      <c r="E246" s="21">
        <v>288</v>
      </c>
      <c r="F246" s="70">
        <f t="shared" si="24"/>
        <v>7.8651685393258397E-2</v>
      </c>
      <c r="G246" s="71">
        <f t="shared" si="25"/>
        <v>0.39130434782608692</v>
      </c>
      <c r="H246" s="27">
        <v>2</v>
      </c>
      <c r="I246" s="21">
        <v>4</v>
      </c>
      <c r="J246" s="21">
        <v>11</v>
      </c>
      <c r="K246" s="70">
        <f t="shared" si="26"/>
        <v>4.5</v>
      </c>
      <c r="L246" s="71">
        <f t="shared" si="27"/>
        <v>1.75</v>
      </c>
      <c r="M246" s="27">
        <v>18</v>
      </c>
      <c r="N246" s="21">
        <v>24</v>
      </c>
      <c r="O246" s="21">
        <v>36</v>
      </c>
      <c r="P246" s="70">
        <f t="shared" si="28"/>
        <v>1</v>
      </c>
      <c r="Q246" s="71">
        <f t="shared" si="29"/>
        <v>0.5</v>
      </c>
      <c r="R246" s="27">
        <v>354</v>
      </c>
      <c r="S246" s="21">
        <v>251</v>
      </c>
      <c r="T246" s="21">
        <v>354</v>
      </c>
      <c r="U246" s="70">
        <f t="shared" si="30"/>
        <v>0</v>
      </c>
      <c r="V246" s="70">
        <f t="shared" si="31"/>
        <v>0.41035856573705187</v>
      </c>
    </row>
    <row r="247" spans="1:22" x14ac:dyDescent="0.3">
      <c r="B247" s="3" t="s">
        <v>334</v>
      </c>
      <c r="C247" s="27">
        <v>91</v>
      </c>
      <c r="D247" s="21">
        <v>60</v>
      </c>
      <c r="E247" s="21">
        <v>79</v>
      </c>
      <c r="F247" s="70">
        <f t="shared" si="24"/>
        <v>-0.13186813186813184</v>
      </c>
      <c r="G247" s="71">
        <f t="shared" si="25"/>
        <v>0.31666666666666665</v>
      </c>
      <c r="H247" s="27">
        <v>1</v>
      </c>
      <c r="I247" s="21">
        <v>3</v>
      </c>
      <c r="J247" s="21">
        <v>9</v>
      </c>
      <c r="K247" s="70">
        <f t="shared" si="26"/>
        <v>8</v>
      </c>
      <c r="L247" s="71">
        <f t="shared" si="27"/>
        <v>2</v>
      </c>
      <c r="M247" s="27">
        <v>15</v>
      </c>
      <c r="N247" s="21">
        <v>8</v>
      </c>
      <c r="O247" s="21">
        <v>18</v>
      </c>
      <c r="P247" s="70">
        <f t="shared" si="28"/>
        <v>0.19999999999999996</v>
      </c>
      <c r="Q247" s="71">
        <f t="shared" si="29"/>
        <v>1.25</v>
      </c>
      <c r="R247" s="27">
        <v>105</v>
      </c>
      <c r="S247" s="21">
        <v>79</v>
      </c>
      <c r="T247" s="21">
        <v>99</v>
      </c>
      <c r="U247" s="70">
        <f t="shared" si="30"/>
        <v>-5.7142857142857162E-2</v>
      </c>
      <c r="V247" s="70">
        <f t="shared" si="31"/>
        <v>0.25316455696202533</v>
      </c>
    </row>
    <row r="248" spans="1:22" x14ac:dyDescent="0.3">
      <c r="B248" s="3" t="s">
        <v>231</v>
      </c>
      <c r="C248" s="27">
        <v>467</v>
      </c>
      <c r="D248" s="21">
        <v>393</v>
      </c>
      <c r="E248" s="21">
        <v>410</v>
      </c>
      <c r="F248" s="70">
        <f t="shared" si="24"/>
        <v>-0.12205567451820132</v>
      </c>
      <c r="G248" s="71">
        <f t="shared" si="25"/>
        <v>4.3256997455470847E-2</v>
      </c>
      <c r="H248" s="27">
        <v>2</v>
      </c>
      <c r="I248" s="21">
        <v>2</v>
      </c>
      <c r="J248" s="21">
        <v>2</v>
      </c>
      <c r="K248" s="70">
        <f t="shared" si="26"/>
        <v>0</v>
      </c>
      <c r="L248" s="71">
        <f t="shared" si="27"/>
        <v>0</v>
      </c>
      <c r="M248" s="27">
        <v>17</v>
      </c>
      <c r="N248" s="21">
        <v>23</v>
      </c>
      <c r="O248" s="21">
        <v>23</v>
      </c>
      <c r="P248" s="70">
        <f t="shared" si="28"/>
        <v>0.35294117647058831</v>
      </c>
      <c r="Q248" s="71">
        <f t="shared" si="29"/>
        <v>0</v>
      </c>
      <c r="R248" s="27">
        <v>590</v>
      </c>
      <c r="S248" s="21">
        <v>475</v>
      </c>
      <c r="T248" s="21">
        <v>516</v>
      </c>
      <c r="U248" s="70">
        <f t="shared" si="30"/>
        <v>-0.12542372881355934</v>
      </c>
      <c r="V248" s="70">
        <f t="shared" si="31"/>
        <v>8.6315789473684124E-2</v>
      </c>
    </row>
    <row r="249" spans="1:22" x14ac:dyDescent="0.3">
      <c r="B249" s="3" t="s">
        <v>232</v>
      </c>
      <c r="C249" s="27">
        <v>123</v>
      </c>
      <c r="D249" s="21">
        <v>131</v>
      </c>
      <c r="E249" s="21">
        <v>137</v>
      </c>
      <c r="F249" s="70">
        <f t="shared" si="24"/>
        <v>0.11382113821138207</v>
      </c>
      <c r="G249" s="71">
        <f t="shared" si="25"/>
        <v>4.5801526717557328E-2</v>
      </c>
      <c r="H249" s="27">
        <v>0</v>
      </c>
      <c r="I249" s="21">
        <v>3</v>
      </c>
      <c r="J249" s="21">
        <v>3</v>
      </c>
      <c r="K249" s="70" t="str">
        <f t="shared" si="26"/>
        <v xml:space="preserve"> - </v>
      </c>
      <c r="L249" s="71">
        <f t="shared" si="27"/>
        <v>0</v>
      </c>
      <c r="M249" s="27">
        <v>6</v>
      </c>
      <c r="N249" s="21">
        <v>12</v>
      </c>
      <c r="O249" s="21">
        <v>3</v>
      </c>
      <c r="P249" s="70">
        <f t="shared" si="28"/>
        <v>-0.5</v>
      </c>
      <c r="Q249" s="71">
        <f t="shared" si="29"/>
        <v>-0.75</v>
      </c>
      <c r="R249" s="27">
        <v>139</v>
      </c>
      <c r="S249" s="21">
        <v>134</v>
      </c>
      <c r="T249" s="21">
        <v>153</v>
      </c>
      <c r="U249" s="70">
        <f t="shared" si="30"/>
        <v>0.10071942446043169</v>
      </c>
      <c r="V249" s="70">
        <f t="shared" si="31"/>
        <v>0.14179104477611948</v>
      </c>
    </row>
    <row r="250" spans="1:22" x14ac:dyDescent="0.3">
      <c r="B250" s="3" t="s">
        <v>37</v>
      </c>
      <c r="C250" s="27">
        <v>414</v>
      </c>
      <c r="D250" s="21">
        <v>434</v>
      </c>
      <c r="E250" s="21">
        <v>454</v>
      </c>
      <c r="F250" s="70">
        <f t="shared" si="24"/>
        <v>9.661835748792269E-2</v>
      </c>
      <c r="G250" s="71">
        <f t="shared" si="25"/>
        <v>4.6082949308755783E-2</v>
      </c>
      <c r="H250" s="27">
        <v>2</v>
      </c>
      <c r="I250" s="21">
        <v>6</v>
      </c>
      <c r="J250" s="21">
        <v>4</v>
      </c>
      <c r="K250" s="70">
        <f t="shared" si="26"/>
        <v>1</v>
      </c>
      <c r="L250" s="71">
        <f t="shared" si="27"/>
        <v>-0.33333333333333337</v>
      </c>
      <c r="M250" s="27">
        <v>29</v>
      </c>
      <c r="N250" s="21">
        <v>22</v>
      </c>
      <c r="O250" s="21">
        <v>45</v>
      </c>
      <c r="P250" s="70">
        <f t="shared" si="28"/>
        <v>0.55172413793103448</v>
      </c>
      <c r="Q250" s="71">
        <f t="shared" si="29"/>
        <v>1.0454545454545454</v>
      </c>
      <c r="R250" s="27">
        <v>498</v>
      </c>
      <c r="S250" s="21">
        <v>505</v>
      </c>
      <c r="T250" s="21">
        <v>494</v>
      </c>
      <c r="U250" s="70">
        <f t="shared" si="30"/>
        <v>-8.0321285140562138E-3</v>
      </c>
      <c r="V250" s="70">
        <f t="shared" si="31"/>
        <v>-2.1782178217821802E-2</v>
      </c>
    </row>
    <row r="251" spans="1:22" x14ac:dyDescent="0.3">
      <c r="B251" s="3" t="s">
        <v>233</v>
      </c>
      <c r="C251" s="27">
        <v>57</v>
      </c>
      <c r="D251" s="21">
        <v>39</v>
      </c>
      <c r="E251" s="21">
        <v>44</v>
      </c>
      <c r="F251" s="70">
        <f t="shared" si="24"/>
        <v>-0.22807017543859653</v>
      </c>
      <c r="G251" s="71">
        <f t="shared" si="25"/>
        <v>0.12820512820512819</v>
      </c>
      <c r="H251" s="27">
        <v>2</v>
      </c>
      <c r="I251" s="21">
        <v>0</v>
      </c>
      <c r="J251" s="21">
        <v>0</v>
      </c>
      <c r="K251" s="70">
        <f t="shared" si="26"/>
        <v>-1</v>
      </c>
      <c r="L251" s="71" t="str">
        <f t="shared" si="27"/>
        <v xml:space="preserve"> - </v>
      </c>
      <c r="M251" s="27">
        <v>5</v>
      </c>
      <c r="N251" s="21">
        <v>2</v>
      </c>
      <c r="O251" s="21">
        <v>7</v>
      </c>
      <c r="P251" s="70">
        <f t="shared" si="28"/>
        <v>0.39999999999999991</v>
      </c>
      <c r="Q251" s="71">
        <f t="shared" si="29"/>
        <v>2.5</v>
      </c>
      <c r="R251" s="27">
        <v>80</v>
      </c>
      <c r="S251" s="21">
        <v>56</v>
      </c>
      <c r="T251" s="21">
        <v>51</v>
      </c>
      <c r="U251" s="70">
        <f t="shared" si="30"/>
        <v>-0.36250000000000004</v>
      </c>
      <c r="V251" s="70">
        <f t="shared" si="31"/>
        <v>-8.9285714285714302E-2</v>
      </c>
    </row>
    <row r="252" spans="1:22" x14ac:dyDescent="0.3">
      <c r="A252" s="250" t="s">
        <v>234</v>
      </c>
      <c r="B252" s="251"/>
      <c r="C252" s="68">
        <v>859</v>
      </c>
      <c r="D252" s="69">
        <v>680</v>
      </c>
      <c r="E252" s="69">
        <v>829</v>
      </c>
      <c r="F252" s="70">
        <f t="shared" si="24"/>
        <v>-3.4924330616996513E-2</v>
      </c>
      <c r="G252" s="71">
        <f t="shared" si="25"/>
        <v>0.21911764705882364</v>
      </c>
      <c r="H252" s="68">
        <v>18</v>
      </c>
      <c r="I252" s="69">
        <v>23</v>
      </c>
      <c r="J252" s="69">
        <v>18</v>
      </c>
      <c r="K252" s="70">
        <f t="shared" si="26"/>
        <v>0</v>
      </c>
      <c r="L252" s="71">
        <f t="shared" si="27"/>
        <v>-0.21739130434782605</v>
      </c>
      <c r="M252" s="68">
        <v>53</v>
      </c>
      <c r="N252" s="69">
        <v>69</v>
      </c>
      <c r="O252" s="69">
        <v>64</v>
      </c>
      <c r="P252" s="70">
        <f t="shared" si="28"/>
        <v>0.20754716981132071</v>
      </c>
      <c r="Q252" s="71">
        <f t="shared" si="29"/>
        <v>-7.2463768115942018E-2</v>
      </c>
      <c r="R252" s="68">
        <v>1038</v>
      </c>
      <c r="S252" s="69">
        <v>799</v>
      </c>
      <c r="T252" s="69">
        <v>1007</v>
      </c>
      <c r="U252" s="70">
        <f t="shared" si="30"/>
        <v>-2.9865125240847834E-2</v>
      </c>
      <c r="V252" s="70">
        <f t="shared" si="31"/>
        <v>0.26032540675844795</v>
      </c>
    </row>
    <row r="253" spans="1:22" x14ac:dyDescent="0.3">
      <c r="B253" s="3" t="s">
        <v>235</v>
      </c>
      <c r="C253" s="27">
        <v>73</v>
      </c>
      <c r="D253" s="21">
        <v>66</v>
      </c>
      <c r="E253" s="21">
        <v>70</v>
      </c>
      <c r="F253" s="70">
        <f t="shared" si="24"/>
        <v>-4.1095890410958957E-2</v>
      </c>
      <c r="G253" s="71">
        <f t="shared" si="25"/>
        <v>6.0606060606060552E-2</v>
      </c>
      <c r="H253" s="27">
        <v>0</v>
      </c>
      <c r="I253" s="21">
        <v>2</v>
      </c>
      <c r="J253" s="21">
        <v>1</v>
      </c>
      <c r="K253" s="70" t="str">
        <f t="shared" si="26"/>
        <v xml:space="preserve"> - </v>
      </c>
      <c r="L253" s="71">
        <f t="shared" si="27"/>
        <v>-0.5</v>
      </c>
      <c r="M253" s="27">
        <v>5</v>
      </c>
      <c r="N253" s="21">
        <v>11</v>
      </c>
      <c r="O253" s="21">
        <v>7</v>
      </c>
      <c r="P253" s="70">
        <f t="shared" si="28"/>
        <v>0.39999999999999991</v>
      </c>
      <c r="Q253" s="71">
        <f t="shared" si="29"/>
        <v>-0.36363636363636365</v>
      </c>
      <c r="R253" s="27">
        <v>93</v>
      </c>
      <c r="S253" s="21">
        <v>82</v>
      </c>
      <c r="T253" s="21">
        <v>78</v>
      </c>
      <c r="U253" s="70">
        <f t="shared" si="30"/>
        <v>-0.16129032258064513</v>
      </c>
      <c r="V253" s="70">
        <f t="shared" si="31"/>
        <v>-4.8780487804878092E-2</v>
      </c>
    </row>
    <row r="254" spans="1:22" x14ac:dyDescent="0.3">
      <c r="B254" s="3" t="s">
        <v>236</v>
      </c>
      <c r="C254" s="27">
        <v>46</v>
      </c>
      <c r="D254" s="21">
        <v>36</v>
      </c>
      <c r="E254" s="21">
        <v>47</v>
      </c>
      <c r="F254" s="70">
        <f t="shared" si="24"/>
        <v>2.1739130434782705E-2</v>
      </c>
      <c r="G254" s="71">
        <f t="shared" si="25"/>
        <v>0.30555555555555558</v>
      </c>
      <c r="H254" s="27">
        <v>2</v>
      </c>
      <c r="I254" s="21">
        <v>2</v>
      </c>
      <c r="J254" s="21">
        <v>2</v>
      </c>
      <c r="K254" s="70">
        <f t="shared" si="26"/>
        <v>0</v>
      </c>
      <c r="L254" s="71">
        <f t="shared" si="27"/>
        <v>0</v>
      </c>
      <c r="M254" s="27">
        <v>1</v>
      </c>
      <c r="N254" s="21">
        <v>3</v>
      </c>
      <c r="O254" s="21">
        <v>4</v>
      </c>
      <c r="P254" s="70">
        <f t="shared" si="28"/>
        <v>3</v>
      </c>
      <c r="Q254" s="71">
        <f t="shared" si="29"/>
        <v>0.33333333333333326</v>
      </c>
      <c r="R254" s="27">
        <v>54</v>
      </c>
      <c r="S254" s="21">
        <v>48</v>
      </c>
      <c r="T254" s="21">
        <v>51</v>
      </c>
      <c r="U254" s="70">
        <f t="shared" si="30"/>
        <v>-5.555555555555558E-2</v>
      </c>
      <c r="V254" s="70">
        <f t="shared" si="31"/>
        <v>6.25E-2</v>
      </c>
    </row>
    <row r="255" spans="1:22" x14ac:dyDescent="0.3">
      <c r="B255" s="3" t="s">
        <v>312</v>
      </c>
      <c r="C255" s="27">
        <v>21</v>
      </c>
      <c r="D255" s="21">
        <v>20</v>
      </c>
      <c r="E255" s="21">
        <v>28</v>
      </c>
      <c r="F255" s="70">
        <f t="shared" si="24"/>
        <v>0.33333333333333326</v>
      </c>
      <c r="G255" s="71">
        <f t="shared" si="25"/>
        <v>0.39999999999999991</v>
      </c>
      <c r="H255" s="27">
        <v>2</v>
      </c>
      <c r="I255" s="21">
        <v>0</v>
      </c>
      <c r="J255" s="21">
        <v>0</v>
      </c>
      <c r="K255" s="70">
        <f t="shared" si="26"/>
        <v>-1</v>
      </c>
      <c r="L255" s="71" t="str">
        <f t="shared" si="27"/>
        <v xml:space="preserve"> - </v>
      </c>
      <c r="M255" s="27">
        <v>2</v>
      </c>
      <c r="N255" s="21">
        <v>0</v>
      </c>
      <c r="O255" s="21">
        <v>2</v>
      </c>
      <c r="P255" s="70">
        <f t="shared" si="28"/>
        <v>0</v>
      </c>
      <c r="Q255" s="71" t="str">
        <f t="shared" si="29"/>
        <v xml:space="preserve"> - </v>
      </c>
      <c r="R255" s="27">
        <v>29</v>
      </c>
      <c r="S255" s="21">
        <v>25</v>
      </c>
      <c r="T255" s="21">
        <v>31</v>
      </c>
      <c r="U255" s="70">
        <f t="shared" si="30"/>
        <v>6.8965517241379226E-2</v>
      </c>
      <c r="V255" s="70">
        <f t="shared" si="31"/>
        <v>0.24</v>
      </c>
    </row>
    <row r="256" spans="1:22" x14ac:dyDescent="0.3">
      <c r="B256" s="3" t="s">
        <v>315</v>
      </c>
      <c r="C256" s="27">
        <v>54</v>
      </c>
      <c r="D256" s="21">
        <v>54</v>
      </c>
      <c r="E256" s="21">
        <v>47</v>
      </c>
      <c r="F256" s="70">
        <f t="shared" si="24"/>
        <v>-0.12962962962962965</v>
      </c>
      <c r="G256" s="71">
        <f t="shared" si="25"/>
        <v>-0.12962962962962965</v>
      </c>
      <c r="H256" s="27">
        <v>1</v>
      </c>
      <c r="I256" s="21">
        <v>8</v>
      </c>
      <c r="J256" s="21">
        <v>2</v>
      </c>
      <c r="K256" s="70">
        <f t="shared" si="26"/>
        <v>1</v>
      </c>
      <c r="L256" s="71">
        <f t="shared" si="27"/>
        <v>-0.75</v>
      </c>
      <c r="M256" s="27">
        <v>2</v>
      </c>
      <c r="N256" s="21">
        <v>8</v>
      </c>
      <c r="O256" s="21">
        <v>3</v>
      </c>
      <c r="P256" s="70">
        <f t="shared" si="28"/>
        <v>0.5</v>
      </c>
      <c r="Q256" s="71">
        <f t="shared" si="29"/>
        <v>-0.625</v>
      </c>
      <c r="R256" s="27">
        <v>71</v>
      </c>
      <c r="S256" s="21">
        <v>69</v>
      </c>
      <c r="T256" s="21">
        <v>62</v>
      </c>
      <c r="U256" s="70">
        <f t="shared" si="30"/>
        <v>-0.12676056338028174</v>
      </c>
      <c r="V256" s="70">
        <f t="shared" si="31"/>
        <v>-0.10144927536231885</v>
      </c>
    </row>
    <row r="257" spans="1:22" x14ac:dyDescent="0.3">
      <c r="B257" s="3" t="s">
        <v>237</v>
      </c>
      <c r="C257" s="27">
        <v>36</v>
      </c>
      <c r="D257" s="21">
        <v>23</v>
      </c>
      <c r="E257" s="21">
        <v>32</v>
      </c>
      <c r="F257" s="70">
        <f t="shared" si="24"/>
        <v>-0.11111111111111116</v>
      </c>
      <c r="G257" s="71">
        <f t="shared" si="25"/>
        <v>0.39130434782608692</v>
      </c>
      <c r="H257" s="27">
        <v>1</v>
      </c>
      <c r="I257" s="21">
        <v>0</v>
      </c>
      <c r="J257" s="21">
        <v>0</v>
      </c>
      <c r="K257" s="70">
        <f t="shared" si="26"/>
        <v>-1</v>
      </c>
      <c r="L257" s="71" t="str">
        <f t="shared" si="27"/>
        <v xml:space="preserve"> - </v>
      </c>
      <c r="M257" s="27">
        <v>6</v>
      </c>
      <c r="N257" s="21">
        <v>4</v>
      </c>
      <c r="O257" s="21">
        <v>0</v>
      </c>
      <c r="P257" s="70">
        <f t="shared" si="28"/>
        <v>-1</v>
      </c>
      <c r="Q257" s="71">
        <f t="shared" si="29"/>
        <v>-1</v>
      </c>
      <c r="R257" s="27">
        <v>35</v>
      </c>
      <c r="S257" s="21">
        <v>23</v>
      </c>
      <c r="T257" s="21">
        <v>35</v>
      </c>
      <c r="U257" s="70">
        <f t="shared" si="30"/>
        <v>0</v>
      </c>
      <c r="V257" s="70">
        <f t="shared" si="31"/>
        <v>0.52173913043478271</v>
      </c>
    </row>
    <row r="258" spans="1:22" x14ac:dyDescent="0.3">
      <c r="B258" s="3" t="s">
        <v>238</v>
      </c>
      <c r="C258" s="27">
        <v>30</v>
      </c>
      <c r="D258" s="21">
        <v>28</v>
      </c>
      <c r="E258" s="21">
        <v>36</v>
      </c>
      <c r="F258" s="70">
        <f t="shared" si="24"/>
        <v>0.19999999999999996</v>
      </c>
      <c r="G258" s="71">
        <f t="shared" si="25"/>
        <v>0.28571428571428581</v>
      </c>
      <c r="H258" s="27">
        <v>1</v>
      </c>
      <c r="I258" s="21">
        <v>1</v>
      </c>
      <c r="J258" s="21">
        <v>1</v>
      </c>
      <c r="K258" s="70">
        <f t="shared" si="26"/>
        <v>0</v>
      </c>
      <c r="L258" s="71">
        <f t="shared" si="27"/>
        <v>0</v>
      </c>
      <c r="M258" s="27">
        <v>1</v>
      </c>
      <c r="N258" s="21">
        <v>1</v>
      </c>
      <c r="O258" s="21">
        <v>1</v>
      </c>
      <c r="P258" s="70">
        <f t="shared" si="28"/>
        <v>0</v>
      </c>
      <c r="Q258" s="71">
        <f t="shared" si="29"/>
        <v>0</v>
      </c>
      <c r="R258" s="27">
        <v>42</v>
      </c>
      <c r="S258" s="21">
        <v>36</v>
      </c>
      <c r="T258" s="21">
        <v>47</v>
      </c>
      <c r="U258" s="70">
        <f t="shared" si="30"/>
        <v>0.11904761904761907</v>
      </c>
      <c r="V258" s="70">
        <f t="shared" si="31"/>
        <v>0.30555555555555558</v>
      </c>
    </row>
    <row r="259" spans="1:22" x14ac:dyDescent="0.3">
      <c r="B259" s="3" t="s">
        <v>239</v>
      </c>
      <c r="C259" s="27">
        <v>179</v>
      </c>
      <c r="D259" s="21">
        <v>117</v>
      </c>
      <c r="E259" s="21">
        <v>150</v>
      </c>
      <c r="F259" s="70">
        <f t="shared" si="24"/>
        <v>-0.16201117318435754</v>
      </c>
      <c r="G259" s="71">
        <f t="shared" si="25"/>
        <v>0.28205128205128216</v>
      </c>
      <c r="H259" s="27">
        <v>4</v>
      </c>
      <c r="I259" s="21">
        <v>2</v>
      </c>
      <c r="J259" s="21">
        <v>2</v>
      </c>
      <c r="K259" s="70">
        <f t="shared" si="26"/>
        <v>-0.5</v>
      </c>
      <c r="L259" s="71">
        <f t="shared" si="27"/>
        <v>0</v>
      </c>
      <c r="M259" s="27">
        <v>6</v>
      </c>
      <c r="N259" s="21">
        <v>18</v>
      </c>
      <c r="O259" s="21">
        <v>17</v>
      </c>
      <c r="P259" s="70">
        <f t="shared" si="28"/>
        <v>1.8333333333333335</v>
      </c>
      <c r="Q259" s="71">
        <f t="shared" si="29"/>
        <v>-5.555555555555558E-2</v>
      </c>
      <c r="R259" s="27">
        <v>215</v>
      </c>
      <c r="S259" s="21">
        <v>130</v>
      </c>
      <c r="T259" s="21">
        <v>192</v>
      </c>
      <c r="U259" s="70">
        <f t="shared" si="30"/>
        <v>-0.10697674418604652</v>
      </c>
      <c r="V259" s="70">
        <f t="shared" si="31"/>
        <v>0.47692307692307701</v>
      </c>
    </row>
    <row r="260" spans="1:22" x14ac:dyDescent="0.3">
      <c r="B260" s="3" t="s">
        <v>344</v>
      </c>
      <c r="C260" s="27">
        <v>74</v>
      </c>
      <c r="D260" s="21">
        <v>57</v>
      </c>
      <c r="E260" s="21">
        <v>64</v>
      </c>
      <c r="F260" s="70">
        <f t="shared" si="24"/>
        <v>-0.13513513513513509</v>
      </c>
      <c r="G260" s="71">
        <f t="shared" si="25"/>
        <v>0.12280701754385959</v>
      </c>
      <c r="H260" s="27">
        <v>3</v>
      </c>
      <c r="I260" s="21">
        <v>4</v>
      </c>
      <c r="J260" s="21">
        <v>4</v>
      </c>
      <c r="K260" s="70">
        <f t="shared" si="26"/>
        <v>0.33333333333333326</v>
      </c>
      <c r="L260" s="71">
        <f t="shared" si="27"/>
        <v>0</v>
      </c>
      <c r="M260" s="27">
        <v>5</v>
      </c>
      <c r="N260" s="21">
        <v>5</v>
      </c>
      <c r="O260" s="21">
        <v>5</v>
      </c>
      <c r="P260" s="70">
        <f t="shared" si="28"/>
        <v>0</v>
      </c>
      <c r="Q260" s="71">
        <f t="shared" si="29"/>
        <v>0</v>
      </c>
      <c r="R260" s="27">
        <v>90</v>
      </c>
      <c r="S260" s="21">
        <v>73</v>
      </c>
      <c r="T260" s="21">
        <v>74</v>
      </c>
      <c r="U260" s="70">
        <f t="shared" si="30"/>
        <v>-0.17777777777777781</v>
      </c>
      <c r="V260" s="70">
        <f t="shared" si="31"/>
        <v>1.3698630136986356E-2</v>
      </c>
    </row>
    <row r="261" spans="1:22" x14ac:dyDescent="0.3">
      <c r="B261" s="3" t="s">
        <v>234</v>
      </c>
      <c r="C261" s="27">
        <v>310</v>
      </c>
      <c r="D261" s="21">
        <v>239</v>
      </c>
      <c r="E261" s="21">
        <v>312</v>
      </c>
      <c r="F261" s="70">
        <f t="shared" si="24"/>
        <v>6.4516129032257119E-3</v>
      </c>
      <c r="G261" s="71">
        <f t="shared" si="25"/>
        <v>0.30543933054393313</v>
      </c>
      <c r="H261" s="27">
        <v>3</v>
      </c>
      <c r="I261" s="21">
        <v>4</v>
      </c>
      <c r="J261" s="21">
        <v>6</v>
      </c>
      <c r="K261" s="70">
        <f t="shared" si="26"/>
        <v>1</v>
      </c>
      <c r="L261" s="71">
        <f t="shared" si="27"/>
        <v>0.5</v>
      </c>
      <c r="M261" s="27">
        <v>22</v>
      </c>
      <c r="N261" s="21">
        <v>17</v>
      </c>
      <c r="O261" s="21">
        <v>21</v>
      </c>
      <c r="P261" s="70">
        <f t="shared" si="28"/>
        <v>-4.5454545454545414E-2</v>
      </c>
      <c r="Q261" s="71">
        <f t="shared" si="29"/>
        <v>0.23529411764705888</v>
      </c>
      <c r="R261" s="27">
        <v>362</v>
      </c>
      <c r="S261" s="21">
        <v>264</v>
      </c>
      <c r="T261" s="21">
        <v>379</v>
      </c>
      <c r="U261" s="70">
        <f t="shared" si="30"/>
        <v>4.6961325966850875E-2</v>
      </c>
      <c r="V261" s="70">
        <f t="shared" si="31"/>
        <v>0.43560606060606055</v>
      </c>
    </row>
    <row r="262" spans="1:22" x14ac:dyDescent="0.3">
      <c r="B262" s="3" t="s">
        <v>240</v>
      </c>
      <c r="C262" s="27">
        <v>36</v>
      </c>
      <c r="D262" s="21">
        <v>40</v>
      </c>
      <c r="E262" s="21">
        <v>43</v>
      </c>
      <c r="F262" s="70">
        <f t="shared" si="24"/>
        <v>0.19444444444444442</v>
      </c>
      <c r="G262" s="71">
        <f t="shared" si="25"/>
        <v>7.4999999999999956E-2</v>
      </c>
      <c r="H262" s="27">
        <v>1</v>
      </c>
      <c r="I262" s="21">
        <v>0</v>
      </c>
      <c r="J262" s="21">
        <v>0</v>
      </c>
      <c r="K262" s="70">
        <f t="shared" si="26"/>
        <v>-1</v>
      </c>
      <c r="L262" s="71" t="str">
        <f t="shared" si="27"/>
        <v xml:space="preserve"> - </v>
      </c>
      <c r="M262" s="27">
        <v>3</v>
      </c>
      <c r="N262" s="21">
        <v>2</v>
      </c>
      <c r="O262" s="21">
        <v>4</v>
      </c>
      <c r="P262" s="70">
        <f t="shared" si="28"/>
        <v>0.33333333333333326</v>
      </c>
      <c r="Q262" s="71">
        <f t="shared" si="29"/>
        <v>1</v>
      </c>
      <c r="R262" s="27">
        <v>47</v>
      </c>
      <c r="S262" s="21">
        <v>49</v>
      </c>
      <c r="T262" s="21">
        <v>58</v>
      </c>
      <c r="U262" s="70">
        <f t="shared" si="30"/>
        <v>0.23404255319148937</v>
      </c>
      <c r="V262" s="70">
        <f t="shared" si="31"/>
        <v>0.18367346938775508</v>
      </c>
    </row>
    <row r="263" spans="1:22" x14ac:dyDescent="0.3">
      <c r="A263" s="250" t="s">
        <v>38</v>
      </c>
      <c r="B263" s="251"/>
      <c r="C263" s="68">
        <v>654</v>
      </c>
      <c r="D263" s="69">
        <v>558</v>
      </c>
      <c r="E263" s="69">
        <v>665</v>
      </c>
      <c r="F263" s="70">
        <f t="shared" si="24"/>
        <v>1.6819571865443361E-2</v>
      </c>
      <c r="G263" s="71">
        <f t="shared" si="25"/>
        <v>0.19175627240143367</v>
      </c>
      <c r="H263" s="68">
        <v>14</v>
      </c>
      <c r="I263" s="69">
        <v>12</v>
      </c>
      <c r="J263" s="69">
        <v>22</v>
      </c>
      <c r="K263" s="70">
        <f t="shared" si="26"/>
        <v>0.5714285714285714</v>
      </c>
      <c r="L263" s="71">
        <f t="shared" si="27"/>
        <v>0.83333333333333326</v>
      </c>
      <c r="M263" s="68">
        <v>46</v>
      </c>
      <c r="N263" s="69">
        <v>47</v>
      </c>
      <c r="O263" s="69">
        <v>56</v>
      </c>
      <c r="P263" s="70">
        <f t="shared" si="28"/>
        <v>0.21739130434782616</v>
      </c>
      <c r="Q263" s="71">
        <f t="shared" si="29"/>
        <v>0.1914893617021276</v>
      </c>
      <c r="R263" s="68">
        <v>863</v>
      </c>
      <c r="S263" s="69">
        <v>683</v>
      </c>
      <c r="T263" s="69">
        <v>808</v>
      </c>
      <c r="U263" s="70">
        <f t="shared" si="30"/>
        <v>-6.3731170336037035E-2</v>
      </c>
      <c r="V263" s="70">
        <f t="shared" si="31"/>
        <v>0.18301610541727675</v>
      </c>
    </row>
    <row r="264" spans="1:22" x14ac:dyDescent="0.3">
      <c r="B264" s="3" t="s">
        <v>285</v>
      </c>
      <c r="C264" s="27">
        <v>36</v>
      </c>
      <c r="D264" s="21">
        <v>29</v>
      </c>
      <c r="E264" s="21">
        <v>41</v>
      </c>
      <c r="F264" s="70">
        <f t="shared" ref="F264:F305" si="32">IFERROR(((E264/C264)-1), " - ")</f>
        <v>0.13888888888888884</v>
      </c>
      <c r="G264" s="71">
        <f t="shared" ref="G264:G305" si="33">IFERROR(((E264/D264)-1), " - ")</f>
        <v>0.4137931034482758</v>
      </c>
      <c r="H264" s="27">
        <v>3</v>
      </c>
      <c r="I264" s="21">
        <v>1</v>
      </c>
      <c r="J264" s="21">
        <v>5</v>
      </c>
      <c r="K264" s="70">
        <f t="shared" ref="K264:K305" si="34">IFERROR(((J264/H264)-1), " - ")</f>
        <v>0.66666666666666674</v>
      </c>
      <c r="L264" s="71">
        <f t="shared" ref="L264:L305" si="35">IFERROR(((J264/I264)-1), " - ")</f>
        <v>4</v>
      </c>
      <c r="M264" s="27">
        <v>6</v>
      </c>
      <c r="N264" s="21">
        <v>2</v>
      </c>
      <c r="O264" s="21">
        <v>10</v>
      </c>
      <c r="P264" s="70">
        <f t="shared" ref="P264:P305" si="36">IFERROR(((O264/M264)-1), " - ")</f>
        <v>0.66666666666666674</v>
      </c>
      <c r="Q264" s="71">
        <f t="shared" ref="Q264:Q305" si="37">IFERROR(((O264/N264)-1), " - ")</f>
        <v>4</v>
      </c>
      <c r="R264" s="27">
        <v>41</v>
      </c>
      <c r="S264" s="21">
        <v>34</v>
      </c>
      <c r="T264" s="21">
        <v>61</v>
      </c>
      <c r="U264" s="70">
        <f t="shared" ref="U264:U305" si="38">IFERROR(((T264/R264)-1), " - ")</f>
        <v>0.48780487804878048</v>
      </c>
      <c r="V264" s="70">
        <f t="shared" ref="V264:V305" si="39">IFERROR(((T264/S264)-1), " - ")</f>
        <v>0.79411764705882359</v>
      </c>
    </row>
    <row r="265" spans="1:22" x14ac:dyDescent="0.3">
      <c r="B265" s="3" t="s">
        <v>241</v>
      </c>
      <c r="C265" s="27">
        <v>20</v>
      </c>
      <c r="D265" s="21">
        <v>19</v>
      </c>
      <c r="E265" s="21">
        <v>14</v>
      </c>
      <c r="F265" s="70">
        <f t="shared" si="32"/>
        <v>-0.30000000000000004</v>
      </c>
      <c r="G265" s="71">
        <f t="shared" si="33"/>
        <v>-0.26315789473684215</v>
      </c>
      <c r="H265" s="27">
        <v>0</v>
      </c>
      <c r="I265" s="21">
        <v>0</v>
      </c>
      <c r="J265" s="21">
        <v>0</v>
      </c>
      <c r="K265" s="70" t="str">
        <f t="shared" si="34"/>
        <v xml:space="preserve"> - </v>
      </c>
      <c r="L265" s="71" t="str">
        <f t="shared" si="35"/>
        <v xml:space="preserve"> - </v>
      </c>
      <c r="M265" s="27">
        <v>2</v>
      </c>
      <c r="N265" s="21">
        <v>2</v>
      </c>
      <c r="O265" s="21">
        <v>0</v>
      </c>
      <c r="P265" s="70">
        <f t="shared" si="36"/>
        <v>-1</v>
      </c>
      <c r="Q265" s="71">
        <f t="shared" si="37"/>
        <v>-1</v>
      </c>
      <c r="R265" s="27">
        <v>28</v>
      </c>
      <c r="S265" s="21">
        <v>21</v>
      </c>
      <c r="T265" s="21">
        <v>16</v>
      </c>
      <c r="U265" s="70">
        <f t="shared" si="38"/>
        <v>-0.4285714285714286</v>
      </c>
      <c r="V265" s="70">
        <f t="shared" si="39"/>
        <v>-0.23809523809523814</v>
      </c>
    </row>
    <row r="266" spans="1:22" x14ac:dyDescent="0.3">
      <c r="B266" s="3" t="s">
        <v>242</v>
      </c>
      <c r="C266" s="27">
        <v>146</v>
      </c>
      <c r="D266" s="21">
        <v>108</v>
      </c>
      <c r="E266" s="21">
        <v>123</v>
      </c>
      <c r="F266" s="70">
        <f t="shared" si="32"/>
        <v>-0.15753424657534243</v>
      </c>
      <c r="G266" s="71">
        <f t="shared" si="33"/>
        <v>0.13888888888888884</v>
      </c>
      <c r="H266" s="27">
        <v>3</v>
      </c>
      <c r="I266" s="21">
        <v>2</v>
      </c>
      <c r="J266" s="21">
        <v>2</v>
      </c>
      <c r="K266" s="70">
        <f t="shared" si="34"/>
        <v>-0.33333333333333337</v>
      </c>
      <c r="L266" s="71">
        <f t="shared" si="35"/>
        <v>0</v>
      </c>
      <c r="M266" s="27">
        <v>8</v>
      </c>
      <c r="N266" s="21">
        <v>11</v>
      </c>
      <c r="O266" s="21">
        <v>16</v>
      </c>
      <c r="P266" s="70">
        <f t="shared" si="36"/>
        <v>1</v>
      </c>
      <c r="Q266" s="71">
        <f t="shared" si="37"/>
        <v>0.45454545454545459</v>
      </c>
      <c r="R266" s="27">
        <v>190</v>
      </c>
      <c r="S266" s="21">
        <v>124</v>
      </c>
      <c r="T266" s="21">
        <v>134</v>
      </c>
      <c r="U266" s="70">
        <f t="shared" si="38"/>
        <v>-0.29473684210526319</v>
      </c>
      <c r="V266" s="70">
        <f t="shared" si="39"/>
        <v>8.0645161290322509E-2</v>
      </c>
    </row>
    <row r="267" spans="1:22" x14ac:dyDescent="0.3">
      <c r="B267" s="3" t="s">
        <v>314</v>
      </c>
      <c r="C267" s="27">
        <v>15</v>
      </c>
      <c r="D267" s="21">
        <v>11</v>
      </c>
      <c r="E267" s="21">
        <v>10</v>
      </c>
      <c r="F267" s="70">
        <f t="shared" si="32"/>
        <v>-0.33333333333333337</v>
      </c>
      <c r="G267" s="71">
        <f t="shared" si="33"/>
        <v>-9.0909090909090939E-2</v>
      </c>
      <c r="H267" s="27">
        <v>1</v>
      </c>
      <c r="I267" s="21">
        <v>0</v>
      </c>
      <c r="J267" s="21">
        <v>1</v>
      </c>
      <c r="K267" s="70">
        <f t="shared" si="34"/>
        <v>0</v>
      </c>
      <c r="L267" s="71" t="str">
        <f t="shared" si="35"/>
        <v xml:space="preserve"> - </v>
      </c>
      <c r="M267" s="27">
        <v>1</v>
      </c>
      <c r="N267" s="21">
        <v>1</v>
      </c>
      <c r="O267" s="21">
        <v>2</v>
      </c>
      <c r="P267" s="70">
        <f t="shared" si="36"/>
        <v>1</v>
      </c>
      <c r="Q267" s="71">
        <f t="shared" si="37"/>
        <v>1</v>
      </c>
      <c r="R267" s="27">
        <v>24</v>
      </c>
      <c r="S267" s="21">
        <v>13</v>
      </c>
      <c r="T267" s="21">
        <v>9</v>
      </c>
      <c r="U267" s="70">
        <f t="shared" si="38"/>
        <v>-0.625</v>
      </c>
      <c r="V267" s="70">
        <f t="shared" si="39"/>
        <v>-0.30769230769230771</v>
      </c>
    </row>
    <row r="268" spans="1:22" x14ac:dyDescent="0.3">
      <c r="B268" s="3" t="s">
        <v>243</v>
      </c>
      <c r="C268" s="27">
        <v>20</v>
      </c>
      <c r="D268" s="21">
        <v>14</v>
      </c>
      <c r="E268" s="21">
        <v>26</v>
      </c>
      <c r="F268" s="70">
        <f t="shared" si="32"/>
        <v>0.30000000000000004</v>
      </c>
      <c r="G268" s="71">
        <f t="shared" si="33"/>
        <v>0.85714285714285721</v>
      </c>
      <c r="H268" s="27">
        <v>1</v>
      </c>
      <c r="I268" s="21">
        <v>1</v>
      </c>
      <c r="J268" s="21">
        <v>0</v>
      </c>
      <c r="K268" s="70">
        <f t="shared" si="34"/>
        <v>-1</v>
      </c>
      <c r="L268" s="71">
        <f t="shared" si="35"/>
        <v>-1</v>
      </c>
      <c r="M268" s="27">
        <v>4</v>
      </c>
      <c r="N268" s="21">
        <v>1</v>
      </c>
      <c r="O268" s="21">
        <v>0</v>
      </c>
      <c r="P268" s="70">
        <f t="shared" si="36"/>
        <v>-1</v>
      </c>
      <c r="Q268" s="71">
        <f t="shared" si="37"/>
        <v>-1</v>
      </c>
      <c r="R268" s="27">
        <v>19</v>
      </c>
      <c r="S268" s="21">
        <v>20</v>
      </c>
      <c r="T268" s="21">
        <v>28</v>
      </c>
      <c r="U268" s="70">
        <f t="shared" si="38"/>
        <v>0.47368421052631571</v>
      </c>
      <c r="V268" s="70">
        <f t="shared" si="39"/>
        <v>0.39999999999999991</v>
      </c>
    </row>
    <row r="269" spans="1:22" x14ac:dyDescent="0.3">
      <c r="B269" s="3" t="s">
        <v>244</v>
      </c>
      <c r="C269" s="27">
        <v>45</v>
      </c>
      <c r="D269" s="21">
        <v>33</v>
      </c>
      <c r="E269" s="21">
        <v>38</v>
      </c>
      <c r="F269" s="70">
        <f t="shared" si="32"/>
        <v>-0.15555555555555556</v>
      </c>
      <c r="G269" s="71">
        <f t="shared" si="33"/>
        <v>0.1515151515151516</v>
      </c>
      <c r="H269" s="27">
        <v>0</v>
      </c>
      <c r="I269" s="21">
        <v>0</v>
      </c>
      <c r="J269" s="21">
        <v>0</v>
      </c>
      <c r="K269" s="70" t="str">
        <f t="shared" si="34"/>
        <v xml:space="preserve"> - </v>
      </c>
      <c r="L269" s="71" t="str">
        <f t="shared" si="35"/>
        <v xml:space="preserve"> - </v>
      </c>
      <c r="M269" s="27">
        <v>2</v>
      </c>
      <c r="N269" s="21">
        <v>6</v>
      </c>
      <c r="O269" s="21">
        <v>3</v>
      </c>
      <c r="P269" s="70">
        <f t="shared" si="36"/>
        <v>0.5</v>
      </c>
      <c r="Q269" s="71">
        <f t="shared" si="37"/>
        <v>-0.5</v>
      </c>
      <c r="R269" s="27">
        <v>65</v>
      </c>
      <c r="S269" s="21">
        <v>43</v>
      </c>
      <c r="T269" s="21">
        <v>52</v>
      </c>
      <c r="U269" s="70">
        <f t="shared" si="38"/>
        <v>-0.19999999999999996</v>
      </c>
      <c r="V269" s="70">
        <f t="shared" si="39"/>
        <v>0.20930232558139528</v>
      </c>
    </row>
    <row r="270" spans="1:22" x14ac:dyDescent="0.3">
      <c r="B270" s="3" t="s">
        <v>318</v>
      </c>
      <c r="C270" s="27">
        <v>15</v>
      </c>
      <c r="D270" s="21">
        <v>13</v>
      </c>
      <c r="E270" s="21">
        <v>10</v>
      </c>
      <c r="F270" s="70">
        <f t="shared" si="32"/>
        <v>-0.33333333333333337</v>
      </c>
      <c r="G270" s="71">
        <f t="shared" si="33"/>
        <v>-0.23076923076923073</v>
      </c>
      <c r="H270" s="27">
        <v>0</v>
      </c>
      <c r="I270" s="21">
        <v>0</v>
      </c>
      <c r="J270" s="21">
        <v>2</v>
      </c>
      <c r="K270" s="70" t="str">
        <f t="shared" si="34"/>
        <v xml:space="preserve"> - </v>
      </c>
      <c r="L270" s="71" t="str">
        <f t="shared" si="35"/>
        <v xml:space="preserve"> - </v>
      </c>
      <c r="M270" s="27">
        <v>0</v>
      </c>
      <c r="N270" s="21">
        <v>0</v>
      </c>
      <c r="O270" s="21">
        <v>0</v>
      </c>
      <c r="P270" s="70" t="str">
        <f t="shared" si="36"/>
        <v xml:space="preserve"> - </v>
      </c>
      <c r="Q270" s="71" t="str">
        <f t="shared" si="37"/>
        <v xml:space="preserve"> - </v>
      </c>
      <c r="R270" s="27">
        <v>20</v>
      </c>
      <c r="S270" s="21">
        <v>14</v>
      </c>
      <c r="T270" s="21">
        <v>10</v>
      </c>
      <c r="U270" s="70">
        <f t="shared" si="38"/>
        <v>-0.5</v>
      </c>
      <c r="V270" s="70">
        <f t="shared" si="39"/>
        <v>-0.2857142857142857</v>
      </c>
    </row>
    <row r="271" spans="1:22" x14ac:dyDescent="0.3">
      <c r="B271" s="3" t="s">
        <v>326</v>
      </c>
      <c r="C271" s="27">
        <v>41</v>
      </c>
      <c r="D271" s="21">
        <v>39</v>
      </c>
      <c r="E271" s="21">
        <v>44</v>
      </c>
      <c r="F271" s="70">
        <f t="shared" si="32"/>
        <v>7.3170731707317138E-2</v>
      </c>
      <c r="G271" s="71">
        <f t="shared" si="33"/>
        <v>0.12820512820512819</v>
      </c>
      <c r="H271" s="27">
        <v>3</v>
      </c>
      <c r="I271" s="21">
        <v>0</v>
      </c>
      <c r="J271" s="21">
        <v>0</v>
      </c>
      <c r="K271" s="70">
        <f t="shared" si="34"/>
        <v>-1</v>
      </c>
      <c r="L271" s="71" t="str">
        <f t="shared" si="35"/>
        <v xml:space="preserve"> - </v>
      </c>
      <c r="M271" s="27">
        <v>2</v>
      </c>
      <c r="N271" s="21">
        <v>0</v>
      </c>
      <c r="O271" s="21">
        <v>1</v>
      </c>
      <c r="P271" s="70">
        <f t="shared" si="36"/>
        <v>-0.5</v>
      </c>
      <c r="Q271" s="71" t="str">
        <f t="shared" si="37"/>
        <v xml:space="preserve"> - </v>
      </c>
      <c r="R271" s="27">
        <v>47</v>
      </c>
      <c r="S271" s="21">
        <v>49</v>
      </c>
      <c r="T271" s="21">
        <v>55</v>
      </c>
      <c r="U271" s="70">
        <f t="shared" si="38"/>
        <v>0.17021276595744683</v>
      </c>
      <c r="V271" s="70">
        <f t="shared" si="39"/>
        <v>0.12244897959183665</v>
      </c>
    </row>
    <row r="272" spans="1:22" x14ac:dyDescent="0.3">
      <c r="B272" s="3" t="s">
        <v>245</v>
      </c>
      <c r="C272" s="27">
        <v>19</v>
      </c>
      <c r="D272" s="21">
        <v>14</v>
      </c>
      <c r="E272" s="21">
        <v>18</v>
      </c>
      <c r="F272" s="70">
        <f t="shared" si="32"/>
        <v>-5.2631578947368474E-2</v>
      </c>
      <c r="G272" s="71">
        <f t="shared" si="33"/>
        <v>0.28571428571428581</v>
      </c>
      <c r="H272" s="27">
        <v>1</v>
      </c>
      <c r="I272" s="21">
        <v>0</v>
      </c>
      <c r="J272" s="21">
        <v>3</v>
      </c>
      <c r="K272" s="70">
        <f t="shared" si="34"/>
        <v>2</v>
      </c>
      <c r="L272" s="71" t="str">
        <f t="shared" si="35"/>
        <v xml:space="preserve"> - </v>
      </c>
      <c r="M272" s="27">
        <v>2</v>
      </c>
      <c r="N272" s="21">
        <v>3</v>
      </c>
      <c r="O272" s="21">
        <v>0</v>
      </c>
      <c r="P272" s="70">
        <f t="shared" si="36"/>
        <v>-1</v>
      </c>
      <c r="Q272" s="71">
        <f t="shared" si="37"/>
        <v>-1</v>
      </c>
      <c r="R272" s="27">
        <v>20</v>
      </c>
      <c r="S272" s="21">
        <v>18</v>
      </c>
      <c r="T272" s="21">
        <v>20</v>
      </c>
      <c r="U272" s="70">
        <f t="shared" si="38"/>
        <v>0</v>
      </c>
      <c r="V272" s="70">
        <f t="shared" si="39"/>
        <v>0.11111111111111116</v>
      </c>
    </row>
    <row r="273" spans="1:22" x14ac:dyDescent="0.3">
      <c r="B273" s="3" t="s">
        <v>246</v>
      </c>
      <c r="C273" s="27">
        <v>13</v>
      </c>
      <c r="D273" s="21">
        <v>10</v>
      </c>
      <c r="E273" s="21">
        <v>15</v>
      </c>
      <c r="F273" s="70">
        <f t="shared" si="32"/>
        <v>0.15384615384615374</v>
      </c>
      <c r="G273" s="71">
        <f t="shared" si="33"/>
        <v>0.5</v>
      </c>
      <c r="H273" s="27">
        <v>0</v>
      </c>
      <c r="I273" s="21">
        <v>1</v>
      </c>
      <c r="J273" s="21">
        <v>0</v>
      </c>
      <c r="K273" s="70" t="str">
        <f t="shared" si="34"/>
        <v xml:space="preserve"> - </v>
      </c>
      <c r="L273" s="71">
        <f t="shared" si="35"/>
        <v>-1</v>
      </c>
      <c r="M273" s="27">
        <v>0</v>
      </c>
      <c r="N273" s="21">
        <v>1</v>
      </c>
      <c r="O273" s="21">
        <v>1</v>
      </c>
      <c r="P273" s="70" t="str">
        <f t="shared" si="36"/>
        <v xml:space="preserve"> - </v>
      </c>
      <c r="Q273" s="71">
        <f t="shared" si="37"/>
        <v>0</v>
      </c>
      <c r="R273" s="27">
        <v>26</v>
      </c>
      <c r="S273" s="21">
        <v>15</v>
      </c>
      <c r="T273" s="21">
        <v>22</v>
      </c>
      <c r="U273" s="70">
        <f t="shared" si="38"/>
        <v>-0.15384615384615385</v>
      </c>
      <c r="V273" s="70">
        <f t="shared" si="39"/>
        <v>0.46666666666666656</v>
      </c>
    </row>
    <row r="274" spans="1:22" x14ac:dyDescent="0.3">
      <c r="B274" s="3" t="s">
        <v>333</v>
      </c>
      <c r="C274" s="27">
        <v>14</v>
      </c>
      <c r="D274" s="21">
        <v>17</v>
      </c>
      <c r="E274" s="21">
        <v>14</v>
      </c>
      <c r="F274" s="70">
        <f t="shared" si="32"/>
        <v>0</v>
      </c>
      <c r="G274" s="71">
        <f t="shared" si="33"/>
        <v>-0.17647058823529416</v>
      </c>
      <c r="H274" s="27">
        <v>0</v>
      </c>
      <c r="I274" s="21">
        <v>1</v>
      </c>
      <c r="J274" s="21">
        <v>0</v>
      </c>
      <c r="K274" s="70" t="str">
        <f t="shared" si="34"/>
        <v xml:space="preserve"> - </v>
      </c>
      <c r="L274" s="71">
        <f t="shared" si="35"/>
        <v>-1</v>
      </c>
      <c r="M274" s="27">
        <v>2</v>
      </c>
      <c r="N274" s="21">
        <v>1</v>
      </c>
      <c r="O274" s="21">
        <v>0</v>
      </c>
      <c r="P274" s="70">
        <f t="shared" si="36"/>
        <v>-1</v>
      </c>
      <c r="Q274" s="71">
        <f t="shared" si="37"/>
        <v>-1</v>
      </c>
      <c r="R274" s="27">
        <v>17</v>
      </c>
      <c r="S274" s="21">
        <v>19</v>
      </c>
      <c r="T274" s="21">
        <v>21</v>
      </c>
      <c r="U274" s="70">
        <f t="shared" si="38"/>
        <v>0.23529411764705888</v>
      </c>
      <c r="V274" s="70">
        <f t="shared" si="39"/>
        <v>0.10526315789473695</v>
      </c>
    </row>
    <row r="275" spans="1:22" x14ac:dyDescent="0.3">
      <c r="B275" s="3" t="s">
        <v>345</v>
      </c>
      <c r="C275" s="27">
        <v>54</v>
      </c>
      <c r="D275" s="21">
        <v>38</v>
      </c>
      <c r="E275" s="21">
        <v>46</v>
      </c>
      <c r="F275" s="70">
        <f t="shared" si="32"/>
        <v>-0.14814814814814814</v>
      </c>
      <c r="G275" s="71">
        <f t="shared" si="33"/>
        <v>0.21052631578947367</v>
      </c>
      <c r="H275" s="27">
        <v>1</v>
      </c>
      <c r="I275" s="21">
        <v>1</v>
      </c>
      <c r="J275" s="21">
        <v>3</v>
      </c>
      <c r="K275" s="70">
        <f t="shared" si="34"/>
        <v>2</v>
      </c>
      <c r="L275" s="71">
        <f t="shared" si="35"/>
        <v>2</v>
      </c>
      <c r="M275" s="27">
        <v>5</v>
      </c>
      <c r="N275" s="21">
        <v>3</v>
      </c>
      <c r="O275" s="21">
        <v>4</v>
      </c>
      <c r="P275" s="70">
        <f t="shared" si="36"/>
        <v>-0.19999999999999996</v>
      </c>
      <c r="Q275" s="71">
        <f t="shared" si="37"/>
        <v>0.33333333333333326</v>
      </c>
      <c r="R275" s="27">
        <v>73</v>
      </c>
      <c r="S275" s="21">
        <v>44</v>
      </c>
      <c r="T275" s="21">
        <v>50</v>
      </c>
      <c r="U275" s="70">
        <f t="shared" si="38"/>
        <v>-0.31506849315068497</v>
      </c>
      <c r="V275" s="70">
        <f t="shared" si="39"/>
        <v>0.13636363636363646</v>
      </c>
    </row>
    <row r="276" spans="1:22" x14ac:dyDescent="0.3">
      <c r="B276" s="3" t="s">
        <v>247</v>
      </c>
      <c r="C276" s="27">
        <v>32</v>
      </c>
      <c r="D276" s="21">
        <v>43</v>
      </c>
      <c r="E276" s="21">
        <v>55</v>
      </c>
      <c r="F276" s="70">
        <f t="shared" si="32"/>
        <v>0.71875</v>
      </c>
      <c r="G276" s="71">
        <f t="shared" si="33"/>
        <v>0.27906976744186052</v>
      </c>
      <c r="H276" s="27">
        <v>0</v>
      </c>
      <c r="I276" s="21">
        <v>2</v>
      </c>
      <c r="J276" s="21">
        <v>1</v>
      </c>
      <c r="K276" s="70" t="str">
        <f t="shared" si="34"/>
        <v xml:space="preserve"> - </v>
      </c>
      <c r="L276" s="71">
        <f t="shared" si="35"/>
        <v>-0.5</v>
      </c>
      <c r="M276" s="27">
        <v>2</v>
      </c>
      <c r="N276" s="21">
        <v>2</v>
      </c>
      <c r="O276" s="21">
        <v>4</v>
      </c>
      <c r="P276" s="70">
        <f t="shared" si="36"/>
        <v>1</v>
      </c>
      <c r="Q276" s="71">
        <f t="shared" si="37"/>
        <v>1</v>
      </c>
      <c r="R276" s="27">
        <v>51</v>
      </c>
      <c r="S276" s="21">
        <v>55</v>
      </c>
      <c r="T276" s="21">
        <v>72</v>
      </c>
      <c r="U276" s="70">
        <f t="shared" si="38"/>
        <v>0.41176470588235303</v>
      </c>
      <c r="V276" s="70">
        <f t="shared" si="39"/>
        <v>0.30909090909090908</v>
      </c>
    </row>
    <row r="277" spans="1:22" x14ac:dyDescent="0.3">
      <c r="B277" s="3" t="s">
        <v>38</v>
      </c>
      <c r="C277" s="27">
        <v>184</v>
      </c>
      <c r="D277" s="21">
        <v>170</v>
      </c>
      <c r="E277" s="21">
        <v>211</v>
      </c>
      <c r="F277" s="70">
        <f t="shared" si="32"/>
        <v>0.14673913043478271</v>
      </c>
      <c r="G277" s="71">
        <f t="shared" si="33"/>
        <v>0.24117647058823533</v>
      </c>
      <c r="H277" s="27">
        <v>1</v>
      </c>
      <c r="I277" s="21">
        <v>3</v>
      </c>
      <c r="J277" s="21">
        <v>5</v>
      </c>
      <c r="K277" s="70">
        <f t="shared" si="34"/>
        <v>4</v>
      </c>
      <c r="L277" s="71">
        <f t="shared" si="35"/>
        <v>0.66666666666666674</v>
      </c>
      <c r="M277" s="27">
        <v>10</v>
      </c>
      <c r="N277" s="21">
        <v>14</v>
      </c>
      <c r="O277" s="21">
        <v>15</v>
      </c>
      <c r="P277" s="70">
        <f t="shared" si="36"/>
        <v>0.5</v>
      </c>
      <c r="Q277" s="71">
        <f t="shared" si="37"/>
        <v>7.1428571428571397E-2</v>
      </c>
      <c r="R277" s="27">
        <v>242</v>
      </c>
      <c r="S277" s="21">
        <v>214</v>
      </c>
      <c r="T277" s="21">
        <v>258</v>
      </c>
      <c r="U277" s="70">
        <f t="shared" si="38"/>
        <v>6.6115702479338845E-2</v>
      </c>
      <c r="V277" s="70">
        <f t="shared" si="39"/>
        <v>0.20560747663551404</v>
      </c>
    </row>
    <row r="278" spans="1:22" x14ac:dyDescent="0.3">
      <c r="A278" s="250" t="s">
        <v>39</v>
      </c>
      <c r="B278" s="251"/>
      <c r="C278" s="68">
        <v>1315</v>
      </c>
      <c r="D278" s="69">
        <v>1101</v>
      </c>
      <c r="E278" s="69">
        <v>1307</v>
      </c>
      <c r="F278" s="70">
        <f t="shared" si="32"/>
        <v>-6.0836501901140316E-3</v>
      </c>
      <c r="G278" s="71">
        <f t="shared" si="33"/>
        <v>0.18710263396911908</v>
      </c>
      <c r="H278" s="68">
        <v>38</v>
      </c>
      <c r="I278" s="69">
        <v>19</v>
      </c>
      <c r="J278" s="69">
        <v>35</v>
      </c>
      <c r="K278" s="70">
        <f t="shared" si="34"/>
        <v>-7.8947368421052655E-2</v>
      </c>
      <c r="L278" s="71">
        <f t="shared" si="35"/>
        <v>0.84210526315789469</v>
      </c>
      <c r="M278" s="68">
        <v>90</v>
      </c>
      <c r="N278" s="69">
        <v>81</v>
      </c>
      <c r="O278" s="69">
        <v>87</v>
      </c>
      <c r="P278" s="70">
        <f t="shared" si="36"/>
        <v>-3.3333333333333326E-2</v>
      </c>
      <c r="Q278" s="71">
        <f t="shared" si="37"/>
        <v>7.4074074074074181E-2</v>
      </c>
      <c r="R278" s="68">
        <v>1604</v>
      </c>
      <c r="S278" s="69">
        <v>1360</v>
      </c>
      <c r="T278" s="69">
        <v>1534</v>
      </c>
      <c r="U278" s="70">
        <f t="shared" si="38"/>
        <v>-4.3640897755610975E-2</v>
      </c>
      <c r="V278" s="70">
        <f t="shared" si="39"/>
        <v>0.12794117647058822</v>
      </c>
    </row>
    <row r="279" spans="1:22" x14ac:dyDescent="0.3">
      <c r="B279" s="3" t="s">
        <v>248</v>
      </c>
      <c r="C279" s="27">
        <v>15</v>
      </c>
      <c r="D279" s="21">
        <v>19</v>
      </c>
      <c r="E279" s="21">
        <v>19</v>
      </c>
      <c r="F279" s="70">
        <f t="shared" si="32"/>
        <v>0.26666666666666661</v>
      </c>
      <c r="G279" s="71">
        <f t="shared" si="33"/>
        <v>0</v>
      </c>
      <c r="H279" s="27">
        <v>2</v>
      </c>
      <c r="I279" s="21">
        <v>0</v>
      </c>
      <c r="J279" s="21">
        <v>0</v>
      </c>
      <c r="K279" s="70">
        <f t="shared" si="34"/>
        <v>-1</v>
      </c>
      <c r="L279" s="71" t="str">
        <f t="shared" si="35"/>
        <v xml:space="preserve"> - </v>
      </c>
      <c r="M279" s="27">
        <v>0</v>
      </c>
      <c r="N279" s="21">
        <v>2</v>
      </c>
      <c r="O279" s="21">
        <v>1</v>
      </c>
      <c r="P279" s="70" t="str">
        <f t="shared" si="36"/>
        <v xml:space="preserve"> - </v>
      </c>
      <c r="Q279" s="71">
        <f t="shared" si="37"/>
        <v>-0.5</v>
      </c>
      <c r="R279" s="27">
        <v>17</v>
      </c>
      <c r="S279" s="21">
        <v>24</v>
      </c>
      <c r="T279" s="21">
        <v>27</v>
      </c>
      <c r="U279" s="70">
        <f t="shared" si="38"/>
        <v>0.58823529411764697</v>
      </c>
      <c r="V279" s="70">
        <f t="shared" si="39"/>
        <v>0.125</v>
      </c>
    </row>
    <row r="280" spans="1:22" x14ac:dyDescent="0.3">
      <c r="B280" s="3" t="s">
        <v>249</v>
      </c>
      <c r="C280" s="27">
        <v>29</v>
      </c>
      <c r="D280" s="21">
        <v>28</v>
      </c>
      <c r="E280" s="21">
        <v>32</v>
      </c>
      <c r="F280" s="70">
        <f t="shared" si="32"/>
        <v>0.10344827586206895</v>
      </c>
      <c r="G280" s="71">
        <f t="shared" si="33"/>
        <v>0.14285714285714279</v>
      </c>
      <c r="H280" s="27">
        <v>1</v>
      </c>
      <c r="I280" s="21">
        <v>0</v>
      </c>
      <c r="J280" s="21">
        <v>2</v>
      </c>
      <c r="K280" s="70">
        <f t="shared" si="34"/>
        <v>1</v>
      </c>
      <c r="L280" s="71" t="str">
        <f t="shared" si="35"/>
        <v xml:space="preserve"> - </v>
      </c>
      <c r="M280" s="27">
        <v>4</v>
      </c>
      <c r="N280" s="21">
        <v>3</v>
      </c>
      <c r="O280" s="21">
        <v>2</v>
      </c>
      <c r="P280" s="70">
        <f t="shared" si="36"/>
        <v>-0.5</v>
      </c>
      <c r="Q280" s="71">
        <f t="shared" si="37"/>
        <v>-0.33333333333333337</v>
      </c>
      <c r="R280" s="27">
        <v>33</v>
      </c>
      <c r="S280" s="21">
        <v>35</v>
      </c>
      <c r="T280" s="21">
        <v>29</v>
      </c>
      <c r="U280" s="70">
        <f t="shared" si="38"/>
        <v>-0.12121212121212122</v>
      </c>
      <c r="V280" s="70">
        <f t="shared" si="39"/>
        <v>-0.17142857142857137</v>
      </c>
    </row>
    <row r="281" spans="1:22" x14ac:dyDescent="0.3">
      <c r="B281" s="3" t="s">
        <v>250</v>
      </c>
      <c r="C281" s="27">
        <v>31</v>
      </c>
      <c r="D281" s="21">
        <v>42</v>
      </c>
      <c r="E281" s="21">
        <v>49</v>
      </c>
      <c r="F281" s="70">
        <f t="shared" si="32"/>
        <v>0.58064516129032251</v>
      </c>
      <c r="G281" s="71">
        <f t="shared" si="33"/>
        <v>0.16666666666666674</v>
      </c>
      <c r="H281" s="27">
        <v>4</v>
      </c>
      <c r="I281" s="21">
        <v>3</v>
      </c>
      <c r="J281" s="21">
        <v>1</v>
      </c>
      <c r="K281" s="70">
        <f t="shared" si="34"/>
        <v>-0.75</v>
      </c>
      <c r="L281" s="71">
        <f t="shared" si="35"/>
        <v>-0.66666666666666674</v>
      </c>
      <c r="M281" s="27">
        <v>1</v>
      </c>
      <c r="N281" s="21">
        <v>1</v>
      </c>
      <c r="O281" s="21">
        <v>5</v>
      </c>
      <c r="P281" s="70">
        <f t="shared" si="36"/>
        <v>4</v>
      </c>
      <c r="Q281" s="71">
        <f t="shared" si="37"/>
        <v>4</v>
      </c>
      <c r="R281" s="27">
        <v>39</v>
      </c>
      <c r="S281" s="21">
        <v>52</v>
      </c>
      <c r="T281" s="21">
        <v>62</v>
      </c>
      <c r="U281" s="70">
        <f t="shared" si="38"/>
        <v>0.58974358974358965</v>
      </c>
      <c r="V281" s="70">
        <f t="shared" si="39"/>
        <v>0.19230769230769229</v>
      </c>
    </row>
    <row r="282" spans="1:22" x14ac:dyDescent="0.3">
      <c r="B282" s="3" t="s">
        <v>293</v>
      </c>
      <c r="C282" s="27">
        <v>40</v>
      </c>
      <c r="D282" s="21">
        <v>44</v>
      </c>
      <c r="E282" s="21">
        <v>67</v>
      </c>
      <c r="F282" s="70">
        <f t="shared" si="32"/>
        <v>0.67500000000000004</v>
      </c>
      <c r="G282" s="71">
        <f t="shared" si="33"/>
        <v>0.52272727272727271</v>
      </c>
      <c r="H282" s="27">
        <v>0</v>
      </c>
      <c r="I282" s="21">
        <v>0</v>
      </c>
      <c r="J282" s="21">
        <v>2</v>
      </c>
      <c r="K282" s="70" t="str">
        <f t="shared" si="34"/>
        <v xml:space="preserve"> - </v>
      </c>
      <c r="L282" s="71" t="str">
        <f t="shared" si="35"/>
        <v xml:space="preserve"> - </v>
      </c>
      <c r="M282" s="27">
        <v>3</v>
      </c>
      <c r="N282" s="21">
        <v>7</v>
      </c>
      <c r="O282" s="21">
        <v>4</v>
      </c>
      <c r="P282" s="70">
        <f t="shared" si="36"/>
        <v>0.33333333333333326</v>
      </c>
      <c r="Q282" s="71">
        <f t="shared" si="37"/>
        <v>-0.4285714285714286</v>
      </c>
      <c r="R282" s="27">
        <v>45</v>
      </c>
      <c r="S282" s="21">
        <v>55</v>
      </c>
      <c r="T282" s="21">
        <v>80</v>
      </c>
      <c r="U282" s="70">
        <f t="shared" si="38"/>
        <v>0.77777777777777768</v>
      </c>
      <c r="V282" s="70">
        <f t="shared" si="39"/>
        <v>0.45454545454545459</v>
      </c>
    </row>
    <row r="283" spans="1:22" x14ac:dyDescent="0.3">
      <c r="B283" s="3" t="s">
        <v>251</v>
      </c>
      <c r="C283" s="27">
        <v>96</v>
      </c>
      <c r="D283" s="21">
        <v>54</v>
      </c>
      <c r="E283" s="21">
        <v>93</v>
      </c>
      <c r="F283" s="70">
        <f t="shared" si="32"/>
        <v>-3.125E-2</v>
      </c>
      <c r="G283" s="71">
        <f t="shared" si="33"/>
        <v>0.72222222222222232</v>
      </c>
      <c r="H283" s="27">
        <v>2</v>
      </c>
      <c r="I283" s="21">
        <v>0</v>
      </c>
      <c r="J283" s="21">
        <v>5</v>
      </c>
      <c r="K283" s="70">
        <f t="shared" si="34"/>
        <v>1.5</v>
      </c>
      <c r="L283" s="71" t="str">
        <f t="shared" si="35"/>
        <v xml:space="preserve"> - </v>
      </c>
      <c r="M283" s="27">
        <v>9</v>
      </c>
      <c r="N283" s="21">
        <v>7</v>
      </c>
      <c r="O283" s="21">
        <v>7</v>
      </c>
      <c r="P283" s="70">
        <f t="shared" si="36"/>
        <v>-0.22222222222222221</v>
      </c>
      <c r="Q283" s="71">
        <f t="shared" si="37"/>
        <v>0</v>
      </c>
      <c r="R283" s="27">
        <v>114</v>
      </c>
      <c r="S283" s="21">
        <v>73</v>
      </c>
      <c r="T283" s="21">
        <v>127</v>
      </c>
      <c r="U283" s="70">
        <f t="shared" si="38"/>
        <v>0.11403508771929816</v>
      </c>
      <c r="V283" s="70">
        <f t="shared" si="39"/>
        <v>0.73972602739726034</v>
      </c>
    </row>
    <row r="284" spans="1:22" x14ac:dyDescent="0.3">
      <c r="B284" s="3" t="s">
        <v>252</v>
      </c>
      <c r="C284" s="27">
        <v>65</v>
      </c>
      <c r="D284" s="21">
        <v>67</v>
      </c>
      <c r="E284" s="21">
        <v>74</v>
      </c>
      <c r="F284" s="70">
        <f t="shared" si="32"/>
        <v>0.13846153846153841</v>
      </c>
      <c r="G284" s="71">
        <f t="shared" si="33"/>
        <v>0.10447761194029859</v>
      </c>
      <c r="H284" s="27">
        <v>4</v>
      </c>
      <c r="I284" s="21">
        <v>1</v>
      </c>
      <c r="J284" s="21">
        <v>0</v>
      </c>
      <c r="K284" s="70">
        <f t="shared" si="34"/>
        <v>-1</v>
      </c>
      <c r="L284" s="71">
        <f t="shared" si="35"/>
        <v>-1</v>
      </c>
      <c r="M284" s="27">
        <v>1</v>
      </c>
      <c r="N284" s="21">
        <v>2</v>
      </c>
      <c r="O284" s="21">
        <v>3</v>
      </c>
      <c r="P284" s="70">
        <f t="shared" si="36"/>
        <v>2</v>
      </c>
      <c r="Q284" s="71">
        <f t="shared" si="37"/>
        <v>0.5</v>
      </c>
      <c r="R284" s="27">
        <v>89</v>
      </c>
      <c r="S284" s="21">
        <v>85</v>
      </c>
      <c r="T284" s="21">
        <v>91</v>
      </c>
      <c r="U284" s="70">
        <f t="shared" si="38"/>
        <v>2.2471910112359605E-2</v>
      </c>
      <c r="V284" s="70">
        <f t="shared" si="39"/>
        <v>7.0588235294117618E-2</v>
      </c>
    </row>
    <row r="285" spans="1:22" x14ac:dyDescent="0.3">
      <c r="B285" s="3" t="s">
        <v>253</v>
      </c>
      <c r="C285" s="27">
        <v>43</v>
      </c>
      <c r="D285" s="21">
        <v>36</v>
      </c>
      <c r="E285" s="21">
        <v>52</v>
      </c>
      <c r="F285" s="70">
        <f t="shared" si="32"/>
        <v>0.20930232558139528</v>
      </c>
      <c r="G285" s="71">
        <f t="shared" si="33"/>
        <v>0.44444444444444442</v>
      </c>
      <c r="H285" s="27">
        <v>0</v>
      </c>
      <c r="I285" s="21">
        <v>1</v>
      </c>
      <c r="J285" s="21">
        <v>1</v>
      </c>
      <c r="K285" s="70" t="str">
        <f t="shared" si="34"/>
        <v xml:space="preserve"> - </v>
      </c>
      <c r="L285" s="71">
        <f t="shared" si="35"/>
        <v>0</v>
      </c>
      <c r="M285" s="27">
        <v>3</v>
      </c>
      <c r="N285" s="21">
        <v>7</v>
      </c>
      <c r="O285" s="21">
        <v>7</v>
      </c>
      <c r="P285" s="70">
        <f t="shared" si="36"/>
        <v>1.3333333333333335</v>
      </c>
      <c r="Q285" s="71">
        <f t="shared" si="37"/>
        <v>0</v>
      </c>
      <c r="R285" s="27">
        <v>60</v>
      </c>
      <c r="S285" s="21">
        <v>45</v>
      </c>
      <c r="T285" s="21">
        <v>71</v>
      </c>
      <c r="U285" s="70">
        <f t="shared" si="38"/>
        <v>0.18333333333333335</v>
      </c>
      <c r="V285" s="70">
        <f t="shared" si="39"/>
        <v>0.57777777777777772</v>
      </c>
    </row>
    <row r="286" spans="1:22" x14ac:dyDescent="0.3">
      <c r="B286" s="3" t="s">
        <v>316</v>
      </c>
      <c r="C286" s="27">
        <v>42</v>
      </c>
      <c r="D286" s="21">
        <v>29</v>
      </c>
      <c r="E286" s="21">
        <v>36</v>
      </c>
      <c r="F286" s="70">
        <f t="shared" si="32"/>
        <v>-0.1428571428571429</v>
      </c>
      <c r="G286" s="71">
        <f t="shared" si="33"/>
        <v>0.24137931034482762</v>
      </c>
      <c r="H286" s="27">
        <v>3</v>
      </c>
      <c r="I286" s="21">
        <v>0</v>
      </c>
      <c r="J286" s="21">
        <v>1</v>
      </c>
      <c r="K286" s="70">
        <f t="shared" si="34"/>
        <v>-0.66666666666666674</v>
      </c>
      <c r="L286" s="71" t="str">
        <f t="shared" si="35"/>
        <v xml:space="preserve"> - </v>
      </c>
      <c r="M286" s="27">
        <v>2</v>
      </c>
      <c r="N286" s="21">
        <v>1</v>
      </c>
      <c r="O286" s="21">
        <v>3</v>
      </c>
      <c r="P286" s="70">
        <f t="shared" si="36"/>
        <v>0.5</v>
      </c>
      <c r="Q286" s="71">
        <f t="shared" si="37"/>
        <v>2</v>
      </c>
      <c r="R286" s="27">
        <v>52</v>
      </c>
      <c r="S286" s="21">
        <v>35</v>
      </c>
      <c r="T286" s="21">
        <v>39</v>
      </c>
      <c r="U286" s="70">
        <f t="shared" si="38"/>
        <v>-0.25</v>
      </c>
      <c r="V286" s="70">
        <f t="shared" si="39"/>
        <v>0.11428571428571432</v>
      </c>
    </row>
    <row r="287" spans="1:22" x14ac:dyDescent="0.3">
      <c r="B287" s="3" t="s">
        <v>254</v>
      </c>
      <c r="C287" s="27">
        <v>51</v>
      </c>
      <c r="D287" s="21">
        <v>42</v>
      </c>
      <c r="E287" s="21">
        <v>50</v>
      </c>
      <c r="F287" s="70">
        <f t="shared" si="32"/>
        <v>-1.9607843137254943E-2</v>
      </c>
      <c r="G287" s="71">
        <f t="shared" si="33"/>
        <v>0.19047619047619047</v>
      </c>
      <c r="H287" s="27">
        <v>2</v>
      </c>
      <c r="I287" s="21">
        <v>0</v>
      </c>
      <c r="J287" s="21">
        <v>0</v>
      </c>
      <c r="K287" s="70">
        <f t="shared" si="34"/>
        <v>-1</v>
      </c>
      <c r="L287" s="71" t="str">
        <f t="shared" si="35"/>
        <v xml:space="preserve"> - </v>
      </c>
      <c r="M287" s="27">
        <v>3</v>
      </c>
      <c r="N287" s="21">
        <v>1</v>
      </c>
      <c r="O287" s="21">
        <v>6</v>
      </c>
      <c r="P287" s="70">
        <f t="shared" si="36"/>
        <v>1</v>
      </c>
      <c r="Q287" s="71">
        <f t="shared" si="37"/>
        <v>5</v>
      </c>
      <c r="R287" s="27">
        <v>66</v>
      </c>
      <c r="S287" s="21">
        <v>53</v>
      </c>
      <c r="T287" s="21">
        <v>54</v>
      </c>
      <c r="U287" s="70">
        <f t="shared" si="38"/>
        <v>-0.18181818181818177</v>
      </c>
      <c r="V287" s="70">
        <f t="shared" si="39"/>
        <v>1.8867924528301883E-2</v>
      </c>
    </row>
    <row r="288" spans="1:22" x14ac:dyDescent="0.3">
      <c r="B288" s="3" t="s">
        <v>255</v>
      </c>
      <c r="C288" s="27">
        <v>28</v>
      </c>
      <c r="D288" s="21">
        <v>31</v>
      </c>
      <c r="E288" s="21">
        <v>40</v>
      </c>
      <c r="F288" s="70">
        <f t="shared" si="32"/>
        <v>0.4285714285714286</v>
      </c>
      <c r="G288" s="71">
        <f t="shared" si="33"/>
        <v>0.29032258064516125</v>
      </c>
      <c r="H288" s="27">
        <v>0</v>
      </c>
      <c r="I288" s="21">
        <v>0</v>
      </c>
      <c r="J288" s="21">
        <v>4</v>
      </c>
      <c r="K288" s="70" t="str">
        <f t="shared" si="34"/>
        <v xml:space="preserve"> - </v>
      </c>
      <c r="L288" s="71" t="str">
        <f t="shared" si="35"/>
        <v xml:space="preserve"> - </v>
      </c>
      <c r="M288" s="27">
        <v>0</v>
      </c>
      <c r="N288" s="21">
        <v>0</v>
      </c>
      <c r="O288" s="21">
        <v>1</v>
      </c>
      <c r="P288" s="70" t="str">
        <f t="shared" si="36"/>
        <v xml:space="preserve"> - </v>
      </c>
      <c r="Q288" s="71" t="str">
        <f t="shared" si="37"/>
        <v xml:space="preserve"> - </v>
      </c>
      <c r="R288" s="27">
        <v>35</v>
      </c>
      <c r="S288" s="21">
        <v>40</v>
      </c>
      <c r="T288" s="21">
        <v>42</v>
      </c>
      <c r="U288" s="70">
        <f t="shared" si="38"/>
        <v>0.19999999999999996</v>
      </c>
      <c r="V288" s="70">
        <f t="shared" si="39"/>
        <v>5.0000000000000044E-2</v>
      </c>
    </row>
    <row r="289" spans="1:22" x14ac:dyDescent="0.3">
      <c r="B289" s="3" t="s">
        <v>256</v>
      </c>
      <c r="C289" s="27">
        <v>18</v>
      </c>
      <c r="D289" s="21">
        <v>13</v>
      </c>
      <c r="E289" s="21">
        <v>22</v>
      </c>
      <c r="F289" s="70">
        <f t="shared" si="32"/>
        <v>0.22222222222222232</v>
      </c>
      <c r="G289" s="71">
        <f t="shared" si="33"/>
        <v>0.69230769230769229</v>
      </c>
      <c r="H289" s="27">
        <v>2</v>
      </c>
      <c r="I289" s="21">
        <v>0</v>
      </c>
      <c r="J289" s="21">
        <v>2</v>
      </c>
      <c r="K289" s="70">
        <f t="shared" si="34"/>
        <v>0</v>
      </c>
      <c r="L289" s="71" t="str">
        <f t="shared" si="35"/>
        <v xml:space="preserve"> - </v>
      </c>
      <c r="M289" s="27">
        <v>0</v>
      </c>
      <c r="N289" s="21">
        <v>0</v>
      </c>
      <c r="O289" s="21">
        <v>0</v>
      </c>
      <c r="P289" s="70" t="str">
        <f t="shared" si="36"/>
        <v xml:space="preserve"> - </v>
      </c>
      <c r="Q289" s="71" t="str">
        <f t="shared" si="37"/>
        <v xml:space="preserve"> - </v>
      </c>
      <c r="R289" s="27">
        <v>20</v>
      </c>
      <c r="S289" s="21">
        <v>13</v>
      </c>
      <c r="T289" s="21">
        <v>22</v>
      </c>
      <c r="U289" s="70">
        <f t="shared" si="38"/>
        <v>0.10000000000000009</v>
      </c>
      <c r="V289" s="70">
        <f t="shared" si="39"/>
        <v>0.69230769230769229</v>
      </c>
    </row>
    <row r="290" spans="1:22" x14ac:dyDescent="0.3">
      <c r="B290" s="3" t="s">
        <v>257</v>
      </c>
      <c r="C290" s="27">
        <v>10</v>
      </c>
      <c r="D290" s="21">
        <v>6</v>
      </c>
      <c r="E290" s="21">
        <v>7</v>
      </c>
      <c r="F290" s="70">
        <f t="shared" si="32"/>
        <v>-0.30000000000000004</v>
      </c>
      <c r="G290" s="71">
        <f t="shared" si="33"/>
        <v>0.16666666666666674</v>
      </c>
      <c r="H290" s="27">
        <v>0</v>
      </c>
      <c r="I290" s="21">
        <v>1</v>
      </c>
      <c r="J290" s="21">
        <v>0</v>
      </c>
      <c r="K290" s="70" t="str">
        <f t="shared" si="34"/>
        <v xml:space="preserve"> - </v>
      </c>
      <c r="L290" s="71">
        <f t="shared" si="35"/>
        <v>-1</v>
      </c>
      <c r="M290" s="27">
        <v>1</v>
      </c>
      <c r="N290" s="21">
        <v>0</v>
      </c>
      <c r="O290" s="21">
        <v>4</v>
      </c>
      <c r="P290" s="70">
        <f t="shared" si="36"/>
        <v>3</v>
      </c>
      <c r="Q290" s="71" t="str">
        <f t="shared" si="37"/>
        <v xml:space="preserve"> - </v>
      </c>
      <c r="R290" s="27">
        <v>16</v>
      </c>
      <c r="S290" s="21">
        <v>7</v>
      </c>
      <c r="T290" s="21">
        <v>4</v>
      </c>
      <c r="U290" s="70">
        <f t="shared" si="38"/>
        <v>-0.75</v>
      </c>
      <c r="V290" s="70">
        <f t="shared" si="39"/>
        <v>-0.4285714285714286</v>
      </c>
    </row>
    <row r="291" spans="1:22" x14ac:dyDescent="0.3">
      <c r="B291" s="3" t="s">
        <v>258</v>
      </c>
      <c r="C291" s="27">
        <v>34</v>
      </c>
      <c r="D291" s="21">
        <v>20</v>
      </c>
      <c r="E291" s="21">
        <v>22</v>
      </c>
      <c r="F291" s="70">
        <f t="shared" si="32"/>
        <v>-0.3529411764705882</v>
      </c>
      <c r="G291" s="71">
        <f t="shared" si="33"/>
        <v>0.10000000000000009</v>
      </c>
      <c r="H291" s="27">
        <v>1</v>
      </c>
      <c r="I291" s="21">
        <v>0</v>
      </c>
      <c r="J291" s="21">
        <v>0</v>
      </c>
      <c r="K291" s="70">
        <f t="shared" si="34"/>
        <v>-1</v>
      </c>
      <c r="L291" s="71" t="str">
        <f t="shared" si="35"/>
        <v xml:space="preserve"> - </v>
      </c>
      <c r="M291" s="27">
        <v>5</v>
      </c>
      <c r="N291" s="21">
        <v>0</v>
      </c>
      <c r="O291" s="21">
        <v>0</v>
      </c>
      <c r="P291" s="70">
        <f t="shared" si="36"/>
        <v>-1</v>
      </c>
      <c r="Q291" s="71" t="str">
        <f t="shared" si="37"/>
        <v xml:space="preserve"> - </v>
      </c>
      <c r="R291" s="27">
        <v>44</v>
      </c>
      <c r="S291" s="21">
        <v>26</v>
      </c>
      <c r="T291" s="21">
        <v>32</v>
      </c>
      <c r="U291" s="70">
        <f t="shared" si="38"/>
        <v>-0.27272727272727271</v>
      </c>
      <c r="V291" s="70">
        <f t="shared" si="39"/>
        <v>0.23076923076923084</v>
      </c>
    </row>
    <row r="292" spans="1:22" x14ac:dyDescent="0.3">
      <c r="B292" s="3" t="s">
        <v>332</v>
      </c>
      <c r="C292" s="27">
        <v>40</v>
      </c>
      <c r="D292" s="21">
        <v>34</v>
      </c>
      <c r="E292" s="21">
        <v>40</v>
      </c>
      <c r="F292" s="70">
        <f t="shared" si="32"/>
        <v>0</v>
      </c>
      <c r="G292" s="71">
        <f t="shared" si="33"/>
        <v>0.17647058823529416</v>
      </c>
      <c r="H292" s="27">
        <v>1</v>
      </c>
      <c r="I292" s="21">
        <v>1</v>
      </c>
      <c r="J292" s="21">
        <v>1</v>
      </c>
      <c r="K292" s="70">
        <f t="shared" si="34"/>
        <v>0</v>
      </c>
      <c r="L292" s="71">
        <f t="shared" si="35"/>
        <v>0</v>
      </c>
      <c r="M292" s="27">
        <v>5</v>
      </c>
      <c r="N292" s="21">
        <v>1</v>
      </c>
      <c r="O292" s="21">
        <v>4</v>
      </c>
      <c r="P292" s="70">
        <f t="shared" si="36"/>
        <v>-0.19999999999999996</v>
      </c>
      <c r="Q292" s="71">
        <f t="shared" si="37"/>
        <v>3</v>
      </c>
      <c r="R292" s="27">
        <v>39</v>
      </c>
      <c r="S292" s="21">
        <v>50</v>
      </c>
      <c r="T292" s="21">
        <v>56</v>
      </c>
      <c r="U292" s="70">
        <f t="shared" si="38"/>
        <v>0.4358974358974359</v>
      </c>
      <c r="V292" s="70">
        <f t="shared" si="39"/>
        <v>0.12000000000000011</v>
      </c>
    </row>
    <row r="293" spans="1:22" x14ac:dyDescent="0.3">
      <c r="B293" s="3" t="s">
        <v>337</v>
      </c>
      <c r="C293" s="27">
        <v>36</v>
      </c>
      <c r="D293" s="21">
        <v>22</v>
      </c>
      <c r="E293" s="21">
        <v>24</v>
      </c>
      <c r="F293" s="70">
        <f t="shared" si="32"/>
        <v>-0.33333333333333337</v>
      </c>
      <c r="G293" s="71">
        <f t="shared" si="33"/>
        <v>9.0909090909090828E-2</v>
      </c>
      <c r="H293" s="27">
        <v>3</v>
      </c>
      <c r="I293" s="21">
        <v>0</v>
      </c>
      <c r="J293" s="21">
        <v>0</v>
      </c>
      <c r="K293" s="70">
        <f t="shared" si="34"/>
        <v>-1</v>
      </c>
      <c r="L293" s="71" t="str">
        <f t="shared" si="35"/>
        <v xml:space="preserve"> - </v>
      </c>
      <c r="M293" s="27">
        <v>5</v>
      </c>
      <c r="N293" s="21">
        <v>3</v>
      </c>
      <c r="O293" s="21">
        <v>0</v>
      </c>
      <c r="P293" s="70">
        <f t="shared" si="36"/>
        <v>-1</v>
      </c>
      <c r="Q293" s="71">
        <f t="shared" si="37"/>
        <v>-1</v>
      </c>
      <c r="R293" s="27">
        <v>37</v>
      </c>
      <c r="S293" s="21">
        <v>30</v>
      </c>
      <c r="T293" s="21">
        <v>28</v>
      </c>
      <c r="U293" s="70">
        <f t="shared" si="38"/>
        <v>-0.2432432432432432</v>
      </c>
      <c r="V293" s="70">
        <f t="shared" si="39"/>
        <v>-6.6666666666666652E-2</v>
      </c>
    </row>
    <row r="294" spans="1:22" x14ac:dyDescent="0.3">
      <c r="B294" s="3" t="s">
        <v>338</v>
      </c>
      <c r="C294" s="27">
        <v>56</v>
      </c>
      <c r="D294" s="21">
        <v>63</v>
      </c>
      <c r="E294" s="21">
        <v>53</v>
      </c>
      <c r="F294" s="70">
        <f t="shared" si="32"/>
        <v>-5.3571428571428603E-2</v>
      </c>
      <c r="G294" s="71">
        <f t="shared" si="33"/>
        <v>-0.15873015873015872</v>
      </c>
      <c r="H294" s="27">
        <v>2</v>
      </c>
      <c r="I294" s="21">
        <v>0</v>
      </c>
      <c r="J294" s="21">
        <v>1</v>
      </c>
      <c r="K294" s="70">
        <f t="shared" si="34"/>
        <v>-0.5</v>
      </c>
      <c r="L294" s="71" t="str">
        <f t="shared" si="35"/>
        <v xml:space="preserve"> - </v>
      </c>
      <c r="M294" s="27">
        <v>5</v>
      </c>
      <c r="N294" s="21">
        <v>7</v>
      </c>
      <c r="O294" s="21">
        <v>0</v>
      </c>
      <c r="P294" s="70">
        <f t="shared" si="36"/>
        <v>-1</v>
      </c>
      <c r="Q294" s="71">
        <f t="shared" si="37"/>
        <v>-1</v>
      </c>
      <c r="R294" s="27">
        <v>71</v>
      </c>
      <c r="S294" s="21">
        <v>77</v>
      </c>
      <c r="T294" s="21">
        <v>62</v>
      </c>
      <c r="U294" s="70">
        <f t="shared" si="38"/>
        <v>-0.12676056338028174</v>
      </c>
      <c r="V294" s="70">
        <f t="shared" si="39"/>
        <v>-0.19480519480519476</v>
      </c>
    </row>
    <row r="295" spans="1:22" x14ac:dyDescent="0.3">
      <c r="B295" s="3" t="s">
        <v>339</v>
      </c>
      <c r="C295" s="27">
        <v>30</v>
      </c>
      <c r="D295" s="21">
        <v>28</v>
      </c>
      <c r="E295" s="21">
        <v>34</v>
      </c>
      <c r="F295" s="70">
        <f t="shared" si="32"/>
        <v>0.1333333333333333</v>
      </c>
      <c r="G295" s="71">
        <f t="shared" si="33"/>
        <v>0.21428571428571419</v>
      </c>
      <c r="H295" s="27">
        <v>0</v>
      </c>
      <c r="I295" s="21">
        <v>0</v>
      </c>
      <c r="J295" s="21">
        <v>1</v>
      </c>
      <c r="K295" s="70" t="str">
        <f t="shared" si="34"/>
        <v xml:space="preserve"> - </v>
      </c>
      <c r="L295" s="71" t="str">
        <f t="shared" si="35"/>
        <v xml:space="preserve"> - </v>
      </c>
      <c r="M295" s="27">
        <v>0</v>
      </c>
      <c r="N295" s="21">
        <v>4</v>
      </c>
      <c r="O295" s="21">
        <v>0</v>
      </c>
      <c r="P295" s="70" t="str">
        <f t="shared" si="36"/>
        <v xml:space="preserve"> - </v>
      </c>
      <c r="Q295" s="71">
        <f t="shared" si="37"/>
        <v>-1</v>
      </c>
      <c r="R295" s="27">
        <v>34</v>
      </c>
      <c r="S295" s="21">
        <v>29</v>
      </c>
      <c r="T295" s="21">
        <v>37</v>
      </c>
      <c r="U295" s="70">
        <f t="shared" si="38"/>
        <v>8.8235294117646967E-2</v>
      </c>
      <c r="V295" s="70">
        <f t="shared" si="39"/>
        <v>0.27586206896551735</v>
      </c>
    </row>
    <row r="296" spans="1:22" x14ac:dyDescent="0.3">
      <c r="B296" s="3" t="s">
        <v>259</v>
      </c>
      <c r="C296" s="27">
        <v>14</v>
      </c>
      <c r="D296" s="21">
        <v>17</v>
      </c>
      <c r="E296" s="21">
        <v>19</v>
      </c>
      <c r="F296" s="70">
        <f t="shared" si="32"/>
        <v>0.35714285714285721</v>
      </c>
      <c r="G296" s="71">
        <f t="shared" si="33"/>
        <v>0.11764705882352944</v>
      </c>
      <c r="H296" s="27">
        <v>1</v>
      </c>
      <c r="I296" s="21">
        <v>1</v>
      </c>
      <c r="J296" s="21">
        <v>1</v>
      </c>
      <c r="K296" s="70">
        <f t="shared" si="34"/>
        <v>0</v>
      </c>
      <c r="L296" s="71">
        <f t="shared" si="35"/>
        <v>0</v>
      </c>
      <c r="M296" s="27">
        <v>1</v>
      </c>
      <c r="N296" s="21">
        <v>0</v>
      </c>
      <c r="O296" s="21">
        <v>3</v>
      </c>
      <c r="P296" s="70">
        <f t="shared" si="36"/>
        <v>2</v>
      </c>
      <c r="Q296" s="71" t="str">
        <f t="shared" si="37"/>
        <v xml:space="preserve"> - </v>
      </c>
      <c r="R296" s="27">
        <v>16</v>
      </c>
      <c r="S296" s="21">
        <v>26</v>
      </c>
      <c r="T296" s="21">
        <v>25</v>
      </c>
      <c r="U296" s="70">
        <f t="shared" si="38"/>
        <v>0.5625</v>
      </c>
      <c r="V296" s="70">
        <f t="shared" si="39"/>
        <v>-3.8461538461538436E-2</v>
      </c>
    </row>
    <row r="297" spans="1:22" x14ac:dyDescent="0.3">
      <c r="B297" s="3" t="s">
        <v>343</v>
      </c>
      <c r="C297" s="27">
        <v>14</v>
      </c>
      <c r="D297" s="21">
        <v>10</v>
      </c>
      <c r="E297" s="21">
        <v>8</v>
      </c>
      <c r="F297" s="70">
        <f t="shared" si="32"/>
        <v>-0.4285714285714286</v>
      </c>
      <c r="G297" s="71">
        <f t="shared" si="33"/>
        <v>-0.19999999999999996</v>
      </c>
      <c r="H297" s="27">
        <v>0</v>
      </c>
      <c r="I297" s="21">
        <v>1</v>
      </c>
      <c r="J297" s="21">
        <v>0</v>
      </c>
      <c r="K297" s="70" t="str">
        <f t="shared" si="34"/>
        <v xml:space="preserve"> - </v>
      </c>
      <c r="L297" s="71">
        <f t="shared" si="35"/>
        <v>-1</v>
      </c>
      <c r="M297" s="27">
        <v>0</v>
      </c>
      <c r="N297" s="21">
        <v>4</v>
      </c>
      <c r="O297" s="21">
        <v>1</v>
      </c>
      <c r="P297" s="70" t="str">
        <f t="shared" si="36"/>
        <v xml:space="preserve"> - </v>
      </c>
      <c r="Q297" s="71">
        <f t="shared" si="37"/>
        <v>-0.75</v>
      </c>
      <c r="R297" s="27">
        <v>21</v>
      </c>
      <c r="S297" s="21">
        <v>10</v>
      </c>
      <c r="T297" s="21">
        <v>7</v>
      </c>
      <c r="U297" s="70">
        <f t="shared" si="38"/>
        <v>-0.66666666666666674</v>
      </c>
      <c r="V297" s="70">
        <f t="shared" si="39"/>
        <v>-0.30000000000000004</v>
      </c>
    </row>
    <row r="298" spans="1:22" x14ac:dyDescent="0.3">
      <c r="B298" s="3" t="s">
        <v>260</v>
      </c>
      <c r="C298" s="27">
        <v>21</v>
      </c>
      <c r="D298" s="21">
        <v>15</v>
      </c>
      <c r="E298" s="21">
        <v>18</v>
      </c>
      <c r="F298" s="70">
        <f t="shared" si="32"/>
        <v>-0.1428571428571429</v>
      </c>
      <c r="G298" s="71">
        <f t="shared" si="33"/>
        <v>0.19999999999999996</v>
      </c>
      <c r="H298" s="27">
        <v>0</v>
      </c>
      <c r="I298" s="21">
        <v>1</v>
      </c>
      <c r="J298" s="21">
        <v>0</v>
      </c>
      <c r="K298" s="70" t="str">
        <f t="shared" si="34"/>
        <v xml:space="preserve"> - </v>
      </c>
      <c r="L298" s="71">
        <f t="shared" si="35"/>
        <v>-1</v>
      </c>
      <c r="M298" s="27">
        <v>4</v>
      </c>
      <c r="N298" s="21">
        <v>1</v>
      </c>
      <c r="O298" s="21">
        <v>1</v>
      </c>
      <c r="P298" s="70">
        <f t="shared" si="36"/>
        <v>-0.75</v>
      </c>
      <c r="Q298" s="71">
        <f t="shared" si="37"/>
        <v>0</v>
      </c>
      <c r="R298" s="27">
        <v>25</v>
      </c>
      <c r="S298" s="21">
        <v>20</v>
      </c>
      <c r="T298" s="21">
        <v>18</v>
      </c>
      <c r="U298" s="70">
        <f t="shared" si="38"/>
        <v>-0.28000000000000003</v>
      </c>
      <c r="V298" s="70">
        <f t="shared" si="39"/>
        <v>-9.9999999999999978E-2</v>
      </c>
    </row>
    <row r="299" spans="1:22" x14ac:dyDescent="0.3">
      <c r="B299" s="3" t="s">
        <v>261</v>
      </c>
      <c r="C299" s="27">
        <v>100</v>
      </c>
      <c r="D299" s="21">
        <v>79</v>
      </c>
      <c r="E299" s="21">
        <v>120</v>
      </c>
      <c r="F299" s="70">
        <f t="shared" si="32"/>
        <v>0.19999999999999996</v>
      </c>
      <c r="G299" s="71">
        <f t="shared" si="33"/>
        <v>0.518987341772152</v>
      </c>
      <c r="H299" s="27">
        <v>2</v>
      </c>
      <c r="I299" s="21">
        <v>3</v>
      </c>
      <c r="J299" s="21">
        <v>0</v>
      </c>
      <c r="K299" s="70">
        <f t="shared" si="34"/>
        <v>-1</v>
      </c>
      <c r="L299" s="71">
        <f t="shared" si="35"/>
        <v>-1</v>
      </c>
      <c r="M299" s="27">
        <v>3</v>
      </c>
      <c r="N299" s="21">
        <v>3</v>
      </c>
      <c r="O299" s="21">
        <v>8</v>
      </c>
      <c r="P299" s="70">
        <f t="shared" si="36"/>
        <v>1.6666666666666665</v>
      </c>
      <c r="Q299" s="71">
        <f t="shared" si="37"/>
        <v>1.6666666666666665</v>
      </c>
      <c r="R299" s="27">
        <v>129</v>
      </c>
      <c r="S299" s="21">
        <v>101</v>
      </c>
      <c r="T299" s="21">
        <v>134</v>
      </c>
      <c r="U299" s="70">
        <f t="shared" si="38"/>
        <v>3.8759689922480689E-2</v>
      </c>
      <c r="V299" s="70">
        <f t="shared" si="39"/>
        <v>0.3267326732673268</v>
      </c>
    </row>
    <row r="300" spans="1:22" x14ac:dyDescent="0.3">
      <c r="B300" s="3" t="s">
        <v>262</v>
      </c>
      <c r="C300" s="27">
        <v>18</v>
      </c>
      <c r="D300" s="21">
        <v>14</v>
      </c>
      <c r="E300" s="21">
        <v>15</v>
      </c>
      <c r="F300" s="70">
        <f t="shared" si="32"/>
        <v>-0.16666666666666663</v>
      </c>
      <c r="G300" s="71">
        <f t="shared" si="33"/>
        <v>7.1428571428571397E-2</v>
      </c>
      <c r="H300" s="27">
        <v>1</v>
      </c>
      <c r="I300" s="21">
        <v>1</v>
      </c>
      <c r="J300" s="21">
        <v>1</v>
      </c>
      <c r="K300" s="70">
        <f t="shared" si="34"/>
        <v>0</v>
      </c>
      <c r="L300" s="71">
        <f t="shared" si="35"/>
        <v>0</v>
      </c>
      <c r="M300" s="27">
        <v>2</v>
      </c>
      <c r="N300" s="21">
        <v>2</v>
      </c>
      <c r="O300" s="21">
        <v>3</v>
      </c>
      <c r="P300" s="70">
        <f t="shared" si="36"/>
        <v>0.5</v>
      </c>
      <c r="Q300" s="71">
        <f t="shared" si="37"/>
        <v>0.5</v>
      </c>
      <c r="R300" s="27">
        <v>23</v>
      </c>
      <c r="S300" s="21">
        <v>20</v>
      </c>
      <c r="T300" s="21">
        <v>15</v>
      </c>
      <c r="U300" s="70">
        <f t="shared" si="38"/>
        <v>-0.34782608695652173</v>
      </c>
      <c r="V300" s="70">
        <f t="shared" si="39"/>
        <v>-0.25</v>
      </c>
    </row>
    <row r="301" spans="1:22" x14ac:dyDescent="0.3">
      <c r="B301" s="3" t="s">
        <v>39</v>
      </c>
      <c r="C301" s="27">
        <v>429</v>
      </c>
      <c r="D301" s="21">
        <v>359</v>
      </c>
      <c r="E301" s="21">
        <v>372</v>
      </c>
      <c r="F301" s="70">
        <f t="shared" si="32"/>
        <v>-0.13286713286713292</v>
      </c>
      <c r="G301" s="71">
        <f t="shared" si="33"/>
        <v>3.6211699164345301E-2</v>
      </c>
      <c r="H301" s="27">
        <v>5</v>
      </c>
      <c r="I301" s="21">
        <v>5</v>
      </c>
      <c r="J301" s="21">
        <v>9</v>
      </c>
      <c r="K301" s="70">
        <f t="shared" si="34"/>
        <v>0.8</v>
      </c>
      <c r="L301" s="71">
        <f t="shared" si="35"/>
        <v>0.8</v>
      </c>
      <c r="M301" s="27">
        <v>32</v>
      </c>
      <c r="N301" s="21">
        <v>24</v>
      </c>
      <c r="O301" s="21">
        <v>22</v>
      </c>
      <c r="P301" s="70">
        <f t="shared" si="36"/>
        <v>-0.3125</v>
      </c>
      <c r="Q301" s="71">
        <f t="shared" si="37"/>
        <v>-8.333333333333337E-2</v>
      </c>
      <c r="R301" s="27">
        <v>504</v>
      </c>
      <c r="S301" s="21">
        <v>422</v>
      </c>
      <c r="T301" s="21">
        <v>426</v>
      </c>
      <c r="U301" s="70">
        <f t="shared" si="38"/>
        <v>-0.15476190476190477</v>
      </c>
      <c r="V301" s="70">
        <f t="shared" si="39"/>
        <v>9.4786729857820884E-3</v>
      </c>
    </row>
    <row r="302" spans="1:22" x14ac:dyDescent="0.3">
      <c r="B302" s="3" t="s">
        <v>263</v>
      </c>
      <c r="C302" s="27">
        <v>55</v>
      </c>
      <c r="D302" s="21">
        <v>29</v>
      </c>
      <c r="E302" s="21">
        <v>41</v>
      </c>
      <c r="F302" s="70">
        <f t="shared" si="32"/>
        <v>-0.25454545454545452</v>
      </c>
      <c r="G302" s="71">
        <f t="shared" si="33"/>
        <v>0.4137931034482758</v>
      </c>
      <c r="H302" s="27">
        <v>2</v>
      </c>
      <c r="I302" s="21">
        <v>0</v>
      </c>
      <c r="J302" s="21">
        <v>3</v>
      </c>
      <c r="K302" s="70">
        <f t="shared" si="34"/>
        <v>0.5</v>
      </c>
      <c r="L302" s="71" t="str">
        <f t="shared" si="35"/>
        <v xml:space="preserve"> - </v>
      </c>
      <c r="M302" s="27">
        <v>1</v>
      </c>
      <c r="N302" s="21">
        <v>1</v>
      </c>
      <c r="O302" s="21">
        <v>2</v>
      </c>
      <c r="P302" s="70">
        <f t="shared" si="36"/>
        <v>1</v>
      </c>
      <c r="Q302" s="71">
        <f t="shared" si="37"/>
        <v>1</v>
      </c>
      <c r="R302" s="27">
        <v>75</v>
      </c>
      <c r="S302" s="21">
        <v>32</v>
      </c>
      <c r="T302" s="21">
        <v>46</v>
      </c>
      <c r="U302" s="70">
        <f t="shared" si="38"/>
        <v>-0.38666666666666671</v>
      </c>
      <c r="V302" s="70">
        <f t="shared" si="39"/>
        <v>0.4375</v>
      </c>
    </row>
    <row r="303" spans="1:22" x14ac:dyDescent="0.3">
      <c r="A303" s="250" t="s">
        <v>7</v>
      </c>
      <c r="B303" s="251"/>
      <c r="C303" s="68">
        <v>611</v>
      </c>
      <c r="D303" s="69">
        <v>600</v>
      </c>
      <c r="E303" s="69">
        <v>613</v>
      </c>
      <c r="F303" s="70">
        <f>IFERROR(((E303/C303)-1), " - ")</f>
        <v>3.2733224222585289E-3</v>
      </c>
      <c r="G303" s="71">
        <f>IFERROR(((E303/D303)-1), " - ")</f>
        <v>2.1666666666666723E-2</v>
      </c>
      <c r="H303" s="68">
        <v>21</v>
      </c>
      <c r="I303" s="69">
        <v>17</v>
      </c>
      <c r="J303" s="69">
        <v>14</v>
      </c>
      <c r="K303" s="70">
        <f>IFERROR(((J303/H303)-1), " - ")</f>
        <v>-0.33333333333333337</v>
      </c>
      <c r="L303" s="71">
        <f>IFERROR(((J303/I303)-1), " - ")</f>
        <v>-0.17647058823529416</v>
      </c>
      <c r="M303" s="68">
        <v>106</v>
      </c>
      <c r="N303" s="69">
        <v>94</v>
      </c>
      <c r="O303" s="69">
        <v>106</v>
      </c>
      <c r="P303" s="70">
        <f>IFERROR(((O303/M303)-1), " - ")</f>
        <v>0</v>
      </c>
      <c r="Q303" s="71">
        <f>IFERROR(((O303/N303)-1), " - ")</f>
        <v>0.12765957446808507</v>
      </c>
      <c r="R303" s="68">
        <v>686</v>
      </c>
      <c r="S303" s="69">
        <v>681</v>
      </c>
      <c r="T303" s="69">
        <v>683</v>
      </c>
      <c r="U303" s="70">
        <f>IFERROR(((T303/R303)-1), " - ")</f>
        <v>-4.3731778425656342E-3</v>
      </c>
      <c r="V303" s="70">
        <f>IFERROR(((T303/S303)-1), " - ")</f>
        <v>2.936857562408246E-3</v>
      </c>
    </row>
    <row r="304" spans="1:22" ht="14.4" customHeight="1" x14ac:dyDescent="0.3">
      <c r="A304" s="250" t="s">
        <v>8</v>
      </c>
      <c r="B304" s="251"/>
      <c r="C304" s="68">
        <v>936</v>
      </c>
      <c r="D304" s="69">
        <v>874</v>
      </c>
      <c r="E304" s="69">
        <v>875</v>
      </c>
      <c r="F304" s="70">
        <f>IFERROR(((E304/C304)-1), " - ")</f>
        <v>-6.5170940170940161E-2</v>
      </c>
      <c r="G304" s="71">
        <f>IFERROR(((E304/D304)-1), " - ")</f>
        <v>1.1441647597254523E-3</v>
      </c>
      <c r="H304" s="68">
        <v>41</v>
      </c>
      <c r="I304" s="69">
        <v>12</v>
      </c>
      <c r="J304" s="69">
        <v>13</v>
      </c>
      <c r="K304" s="70">
        <f>IFERROR(((J304/H304)-1), " - ")</f>
        <v>-0.68292682926829262</v>
      </c>
      <c r="L304" s="71">
        <f>IFERROR(((J304/I304)-1), " - ")</f>
        <v>8.3333333333333259E-2</v>
      </c>
      <c r="M304" s="68">
        <v>109</v>
      </c>
      <c r="N304" s="69">
        <v>80</v>
      </c>
      <c r="O304" s="69">
        <v>72</v>
      </c>
      <c r="P304" s="70">
        <f>IFERROR(((O304/M304)-1), " - ")</f>
        <v>-0.33944954128440363</v>
      </c>
      <c r="Q304" s="71">
        <f>IFERROR(((O304/N304)-1), " - ")</f>
        <v>-9.9999999999999978E-2</v>
      </c>
      <c r="R304" s="68">
        <v>1065</v>
      </c>
      <c r="S304" s="69">
        <v>978</v>
      </c>
      <c r="T304" s="69">
        <v>985</v>
      </c>
      <c r="U304" s="70">
        <f>IFERROR(((T304/R304)-1), " - ")</f>
        <v>-7.5117370892018753E-2</v>
      </c>
      <c r="V304" s="70">
        <f>IFERROR(((T304/S304)-1), " - ")</f>
        <v>7.1574642126790433E-3</v>
      </c>
    </row>
    <row r="305" spans="1:22" x14ac:dyDescent="0.3">
      <c r="A305" s="252" t="s">
        <v>6</v>
      </c>
      <c r="B305" s="253"/>
      <c r="C305" s="77">
        <f>SUM(C278+C263+C252+C238+C216+C197+C181+C164+C147+C132+C115+C100+C82+C70+C57+C42+C27+C7+C303+C304)</f>
        <v>37251</v>
      </c>
      <c r="D305" s="78">
        <f t="shared" ref="D305:E305" si="40">SUM(D278+D263+D252+D238+D216+D197+D181+D164+D147+D132+D115+D100+D82+D70+D57+D42+D27+D7+D303+D304)</f>
        <v>30691</v>
      </c>
      <c r="E305" s="78">
        <f t="shared" si="40"/>
        <v>34276</v>
      </c>
      <c r="F305" s="1">
        <f t="shared" si="32"/>
        <v>-7.9863627822071903E-2</v>
      </c>
      <c r="G305" s="2">
        <f t="shared" si="33"/>
        <v>0.11680948812355418</v>
      </c>
      <c r="H305" s="77">
        <f>SUM(H278+H263+H252+H238+H216+H197+H181+H164+H147+H132+H115+H100+H82+H70+H57+H42+H27+H7+H303+H304)</f>
        <v>688</v>
      </c>
      <c r="I305" s="78">
        <f t="shared" ref="I305:J305" si="41">SUM(I278+I263+I252+I238+I216+I197+I181+I164+I147+I132+I115+I100+I82+I70+I57+I42+I27+I7+I303+I304)</f>
        <v>561</v>
      </c>
      <c r="J305" s="78">
        <f t="shared" si="41"/>
        <v>618</v>
      </c>
      <c r="K305" s="1">
        <f t="shared" si="34"/>
        <v>-0.10174418604651159</v>
      </c>
      <c r="L305" s="2">
        <f t="shared" si="35"/>
        <v>0.10160427807486627</v>
      </c>
      <c r="M305" s="77">
        <f>SUM(M278+M263+M252+M238+M216+M197+M181+M164+M147+M132+M115+M100+M82+M70+M57+M42+M27+M7+M303+M304)</f>
        <v>2383</v>
      </c>
      <c r="N305" s="78">
        <f t="shared" ref="N305:O305" si="42">SUM(N278+N263+N252+N238+N216+N197+N181+N164+N147+N132+N115+N100+N82+N70+N57+N42+N27+N7+N303+N304)</f>
        <v>2161</v>
      </c>
      <c r="O305" s="78">
        <f t="shared" si="42"/>
        <v>2302</v>
      </c>
      <c r="P305" s="1">
        <f t="shared" si="36"/>
        <v>-3.3990767939572009E-2</v>
      </c>
      <c r="Q305" s="2">
        <f t="shared" si="37"/>
        <v>6.5247570569180846E-2</v>
      </c>
      <c r="R305" s="77">
        <f>SUM(R278+R263+R252+R238+R216+R197+R181+R164+R147+R132+R115+R100+R82+R70+R57+R42+R27+R7+R303+R304)</f>
        <v>44934</v>
      </c>
      <c r="S305" s="78">
        <f t="shared" ref="S305:T305" si="43">SUM(S278+S263+S252+S238+S216+S197+S181+S164+S147+S132+S115+S100+S82+S70+S57+S42+S27+S7+S303+S304)</f>
        <v>35853</v>
      </c>
      <c r="T305" s="78">
        <f t="shared" si="43"/>
        <v>40114</v>
      </c>
      <c r="U305" s="1">
        <f t="shared" si="38"/>
        <v>-0.10726843815373655</v>
      </c>
      <c r="V305" s="1">
        <f t="shared" si="39"/>
        <v>0.11884640058014662</v>
      </c>
    </row>
    <row r="306" spans="1:22" x14ac:dyDescent="0.3">
      <c r="C306" s="21"/>
      <c r="D306" s="21"/>
      <c r="E306" s="21"/>
    </row>
    <row r="307" spans="1:22" x14ac:dyDescent="0.3">
      <c r="C307" s="21"/>
      <c r="D307" s="21"/>
      <c r="E307" s="21"/>
    </row>
    <row r="308" spans="1:22" x14ac:dyDescent="0.3">
      <c r="C308" s="21"/>
      <c r="D308" s="21"/>
      <c r="E308" s="21"/>
    </row>
    <row r="309" spans="1:22" x14ac:dyDescent="0.3">
      <c r="C309" s="21"/>
      <c r="D309" s="21"/>
      <c r="E309" s="21"/>
    </row>
    <row r="310" spans="1:22" x14ac:dyDescent="0.3">
      <c r="C310" s="21"/>
      <c r="D310" s="21"/>
      <c r="E310" s="21"/>
    </row>
    <row r="311" spans="1:22" x14ac:dyDescent="0.3">
      <c r="C311" s="21"/>
      <c r="D311" s="21"/>
      <c r="E311" s="21"/>
    </row>
    <row r="312" spans="1:22" x14ac:dyDescent="0.3">
      <c r="C312" s="21"/>
      <c r="D312" s="21"/>
      <c r="E312" s="21"/>
    </row>
  </sheetData>
  <sheetProtection algorithmName="SHA-512" hashValue="qlmTftF4eUvYltkOfzn9COBusEpEUU0omi+J1Hd462Kozig3Rnh1a0U3xu4Ga6ImwKodKM4eRQSZryxjBMUenQ==" saltValue="r7fkHnery8u7tZ+2UX9bbQ==" spinCount="100000" sheet="1" objects="1" scenarios="1"/>
  <mergeCells count="43">
    <mergeCell ref="A82:B82"/>
    <mergeCell ref="R4:V4"/>
    <mergeCell ref="C5:C6"/>
    <mergeCell ref="D5:D6"/>
    <mergeCell ref="E5:E6"/>
    <mergeCell ref="F5:G5"/>
    <mergeCell ref="H5:H6"/>
    <mergeCell ref="I5:I6"/>
    <mergeCell ref="J5:J6"/>
    <mergeCell ref="K5:L5"/>
    <mergeCell ref="M5:M6"/>
    <mergeCell ref="C4:G4"/>
    <mergeCell ref="H4:J4"/>
    <mergeCell ref="M4:Q4"/>
    <mergeCell ref="A70:B70"/>
    <mergeCell ref="N5:N6"/>
    <mergeCell ref="U5:V5"/>
    <mergeCell ref="A7:B7"/>
    <mergeCell ref="A27:B27"/>
    <mergeCell ref="A42:B42"/>
    <mergeCell ref="A57:B57"/>
    <mergeCell ref="S5:S6"/>
    <mergeCell ref="T5:T6"/>
    <mergeCell ref="O5:O6"/>
    <mergeCell ref="P5:Q5"/>
    <mergeCell ref="R5:R6"/>
    <mergeCell ref="A4:A6"/>
    <mergeCell ref="B4:B6"/>
    <mergeCell ref="A100:B100"/>
    <mergeCell ref="A115:B115"/>
    <mergeCell ref="A132:B132"/>
    <mergeCell ref="A147:B147"/>
    <mergeCell ref="A278:B278"/>
    <mergeCell ref="A164:B164"/>
    <mergeCell ref="A303:B303"/>
    <mergeCell ref="A304:B304"/>
    <mergeCell ref="A305:B305"/>
    <mergeCell ref="A181:B181"/>
    <mergeCell ref="A197:B197"/>
    <mergeCell ref="A216:B216"/>
    <mergeCell ref="A238:B238"/>
    <mergeCell ref="A252:B252"/>
    <mergeCell ref="A263:B263"/>
  </mergeCells>
  <pageMargins left="0.7" right="0.7" top="0.75" bottom="0.75" header="0.3" footer="0.3"/>
  <pageSetup paperSize="9" scale="7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13F7-2703-4DA3-80F8-9786A225C66F}">
  <sheetPr codeName="Folha2">
    <tabColor theme="4" tint="0.59999389629810485"/>
  </sheetPr>
  <dimension ref="A1:R26"/>
  <sheetViews>
    <sheetView showGridLines="0" zoomScale="90" zoomScaleNormal="90" workbookViewId="0">
      <selection activeCell="F15" sqref="F15"/>
    </sheetView>
  </sheetViews>
  <sheetFormatPr defaultColWidth="9.109375" defaultRowHeight="14.4" x14ac:dyDescent="0.3"/>
  <cols>
    <col min="1" max="1" width="18.6640625" style="112" customWidth="1"/>
    <col min="2" max="13" width="7.88671875" style="112" customWidth="1"/>
    <col min="14" max="14" width="9.6640625" style="112" bestFit="1" customWidth="1"/>
    <col min="15" max="17" width="9.33203125" style="112" bestFit="1" customWidth="1"/>
    <col min="18" max="18" width="2.21875" style="112" customWidth="1"/>
    <col min="19" max="16384" width="9.109375" style="112"/>
  </cols>
  <sheetData>
    <row r="1" spans="1:18" ht="5.25" customHeight="1" x14ac:dyDescent="0.3"/>
    <row r="2" spans="1:18" ht="18.899999999999999" customHeight="1" x14ac:dyDescent="0.3">
      <c r="A2" s="115" t="s">
        <v>271</v>
      </c>
      <c r="B2" s="116"/>
      <c r="C2" s="116"/>
      <c r="D2" s="116"/>
      <c r="E2" s="11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8.899999999999999" customHeight="1" thickBot="1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8.899999999999999" customHeight="1" x14ac:dyDescent="0.3">
      <c r="A4" s="221" t="s">
        <v>276</v>
      </c>
      <c r="B4" s="223" t="s">
        <v>0</v>
      </c>
      <c r="C4" s="224"/>
      <c r="D4" s="224"/>
      <c r="E4" s="225"/>
      <c r="F4" s="223" t="s">
        <v>4</v>
      </c>
      <c r="G4" s="224"/>
      <c r="H4" s="224"/>
      <c r="I4" s="225"/>
      <c r="J4" s="223" t="s">
        <v>1</v>
      </c>
      <c r="K4" s="224"/>
      <c r="L4" s="224"/>
      <c r="M4" s="225"/>
      <c r="N4" s="224" t="s">
        <v>2</v>
      </c>
      <c r="O4" s="224"/>
      <c r="P4" s="224"/>
      <c r="Q4" s="224"/>
      <c r="R4" s="42"/>
    </row>
    <row r="5" spans="1:18" ht="30" customHeight="1" x14ac:dyDescent="0.3">
      <c r="A5" s="222"/>
      <c r="B5" s="24">
        <v>2019</v>
      </c>
      <c r="C5" s="25">
        <v>2020</v>
      </c>
      <c r="D5" s="25">
        <v>2021</v>
      </c>
      <c r="E5" s="26">
        <v>2022</v>
      </c>
      <c r="F5" s="24">
        <v>2019</v>
      </c>
      <c r="G5" s="25">
        <v>2020</v>
      </c>
      <c r="H5" s="25">
        <v>2021</v>
      </c>
      <c r="I5" s="26">
        <v>2022</v>
      </c>
      <c r="J5" s="24">
        <v>2019</v>
      </c>
      <c r="K5" s="25">
        <v>2020</v>
      </c>
      <c r="L5" s="25">
        <v>2021</v>
      </c>
      <c r="M5" s="26">
        <v>2022</v>
      </c>
      <c r="N5" s="25">
        <v>2019</v>
      </c>
      <c r="O5" s="25">
        <v>2020</v>
      </c>
      <c r="P5" s="25">
        <v>2021</v>
      </c>
      <c r="Q5" s="25">
        <v>2022</v>
      </c>
      <c r="R5" s="42"/>
    </row>
    <row r="6" spans="1:18" ht="18.899999999999999" customHeight="1" x14ac:dyDescent="0.3">
      <c r="A6" s="17" t="s">
        <v>5</v>
      </c>
      <c r="B6" s="117">
        <v>35704</v>
      </c>
      <c r="C6" s="118">
        <v>26501</v>
      </c>
      <c r="D6" s="118">
        <v>29217</v>
      </c>
      <c r="E6" s="119">
        <v>32788</v>
      </c>
      <c r="F6" s="117">
        <v>626</v>
      </c>
      <c r="G6" s="118">
        <v>509</v>
      </c>
      <c r="H6" s="118">
        <v>532</v>
      </c>
      <c r="I6" s="119">
        <v>591</v>
      </c>
      <c r="J6" s="117">
        <v>2168</v>
      </c>
      <c r="K6" s="118">
        <v>1723</v>
      </c>
      <c r="L6" s="118">
        <v>1987</v>
      </c>
      <c r="M6" s="119">
        <v>2124</v>
      </c>
      <c r="N6" s="118">
        <v>43183</v>
      </c>
      <c r="O6" s="118">
        <v>30693</v>
      </c>
      <c r="P6" s="118">
        <v>34194</v>
      </c>
      <c r="Q6" s="118">
        <v>38446</v>
      </c>
      <c r="R6" s="42"/>
    </row>
    <row r="7" spans="1:18" ht="18.899999999999999" customHeight="1" x14ac:dyDescent="0.3">
      <c r="A7" s="17" t="s">
        <v>7</v>
      </c>
      <c r="B7" s="117">
        <v>611</v>
      </c>
      <c r="C7" s="118">
        <v>501</v>
      </c>
      <c r="D7" s="118">
        <v>600</v>
      </c>
      <c r="E7" s="119">
        <v>613</v>
      </c>
      <c r="F7" s="117">
        <v>21</v>
      </c>
      <c r="G7" s="118">
        <v>17</v>
      </c>
      <c r="H7" s="118">
        <v>17</v>
      </c>
      <c r="I7" s="119">
        <v>14</v>
      </c>
      <c r="J7" s="117">
        <v>106</v>
      </c>
      <c r="K7" s="118">
        <v>89</v>
      </c>
      <c r="L7" s="118">
        <v>94</v>
      </c>
      <c r="M7" s="119">
        <v>106</v>
      </c>
      <c r="N7" s="118">
        <v>686</v>
      </c>
      <c r="O7" s="118">
        <v>538</v>
      </c>
      <c r="P7" s="118">
        <v>681</v>
      </c>
      <c r="Q7" s="118">
        <v>683</v>
      </c>
      <c r="R7" s="42"/>
    </row>
    <row r="8" spans="1:18" ht="18.899999999999999" customHeight="1" x14ac:dyDescent="0.3">
      <c r="A8" s="17" t="s">
        <v>8</v>
      </c>
      <c r="B8" s="117">
        <v>936</v>
      </c>
      <c r="C8" s="118">
        <v>723</v>
      </c>
      <c r="D8" s="118">
        <v>874</v>
      </c>
      <c r="E8" s="119">
        <v>875</v>
      </c>
      <c r="F8" s="117">
        <v>41</v>
      </c>
      <c r="G8" s="118">
        <v>10</v>
      </c>
      <c r="H8" s="118">
        <v>12</v>
      </c>
      <c r="I8" s="119">
        <v>13</v>
      </c>
      <c r="J8" s="117">
        <v>109</v>
      </c>
      <c r="K8" s="118">
        <v>65</v>
      </c>
      <c r="L8" s="118">
        <v>80</v>
      </c>
      <c r="M8" s="119">
        <v>72</v>
      </c>
      <c r="N8" s="118">
        <v>1065</v>
      </c>
      <c r="O8" s="118">
        <v>827</v>
      </c>
      <c r="P8" s="118">
        <v>978</v>
      </c>
      <c r="Q8" s="118">
        <v>985</v>
      </c>
      <c r="R8" s="42"/>
    </row>
    <row r="9" spans="1:18" ht="18.899999999999999" customHeight="1" thickBot="1" x14ac:dyDescent="0.35">
      <c r="A9" s="18" t="s">
        <v>353</v>
      </c>
      <c r="B9" s="28">
        <f>SUM(B6:B8)</f>
        <v>37251</v>
      </c>
      <c r="C9" s="29">
        <f t="shared" ref="C9:Q9" si="0">SUM(C6:C8)</f>
        <v>27725</v>
      </c>
      <c r="D9" s="29">
        <f t="shared" si="0"/>
        <v>30691</v>
      </c>
      <c r="E9" s="30">
        <f t="shared" si="0"/>
        <v>34276</v>
      </c>
      <c r="F9" s="28">
        <f t="shared" si="0"/>
        <v>688</v>
      </c>
      <c r="G9" s="29">
        <f t="shared" si="0"/>
        <v>536</v>
      </c>
      <c r="H9" s="29">
        <f t="shared" si="0"/>
        <v>561</v>
      </c>
      <c r="I9" s="30">
        <f t="shared" si="0"/>
        <v>618</v>
      </c>
      <c r="J9" s="28">
        <f t="shared" si="0"/>
        <v>2383</v>
      </c>
      <c r="K9" s="29">
        <f t="shared" si="0"/>
        <v>1877</v>
      </c>
      <c r="L9" s="29">
        <f t="shared" si="0"/>
        <v>2161</v>
      </c>
      <c r="M9" s="30">
        <f t="shared" si="0"/>
        <v>2302</v>
      </c>
      <c r="N9" s="29">
        <f t="shared" si="0"/>
        <v>44934</v>
      </c>
      <c r="O9" s="29">
        <f t="shared" si="0"/>
        <v>32058</v>
      </c>
      <c r="P9" s="29">
        <f t="shared" si="0"/>
        <v>35853</v>
      </c>
      <c r="Q9" s="29">
        <f t="shared" si="0"/>
        <v>40114</v>
      </c>
      <c r="R9" s="42"/>
    </row>
    <row r="10" spans="1:18" x14ac:dyDescent="0.3">
      <c r="A10" s="19"/>
      <c r="B10" s="109"/>
      <c r="C10" s="109"/>
      <c r="D10" s="109"/>
      <c r="E10" s="109"/>
      <c r="R10" s="42"/>
    </row>
    <row r="11" spans="1:18" ht="15" thickBot="1" x14ac:dyDescent="0.35">
      <c r="A11" s="19"/>
      <c r="B11" s="109"/>
      <c r="C11" s="109"/>
      <c r="D11" s="109"/>
      <c r="E11" s="109"/>
      <c r="R11" s="42"/>
    </row>
    <row r="12" spans="1:18" ht="18.899999999999999" customHeight="1" x14ac:dyDescent="0.3">
      <c r="A12" s="221" t="s">
        <v>276</v>
      </c>
      <c r="B12" s="223" t="s">
        <v>0</v>
      </c>
      <c r="C12" s="224"/>
      <c r="D12" s="224"/>
      <c r="E12" s="224"/>
      <c r="F12" s="223" t="s">
        <v>4</v>
      </c>
      <c r="G12" s="224"/>
      <c r="H12" s="224"/>
      <c r="I12" s="224"/>
      <c r="J12" s="223" t="s">
        <v>1</v>
      </c>
      <c r="K12" s="224"/>
      <c r="L12" s="224"/>
      <c r="M12" s="225"/>
      <c r="N12" s="224" t="s">
        <v>2</v>
      </c>
      <c r="O12" s="224"/>
      <c r="P12" s="224"/>
      <c r="Q12" s="224"/>
      <c r="R12" s="42"/>
    </row>
    <row r="13" spans="1:18" ht="20.399999999999999" customHeight="1" x14ac:dyDescent="0.3">
      <c r="A13" s="226"/>
      <c r="B13" s="219" t="s">
        <v>55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42"/>
    </row>
    <row r="14" spans="1:18" ht="18.899999999999999" customHeight="1" x14ac:dyDescent="0.3">
      <c r="A14" s="222"/>
      <c r="B14" s="134" t="s">
        <v>62</v>
      </c>
      <c r="C14" s="135"/>
      <c r="D14" s="135" t="s">
        <v>63</v>
      </c>
      <c r="E14" s="136"/>
      <c r="F14" s="134" t="s">
        <v>62</v>
      </c>
      <c r="G14" s="135"/>
      <c r="H14" s="135" t="s">
        <v>63</v>
      </c>
      <c r="I14" s="137"/>
      <c r="J14" s="134" t="s">
        <v>62</v>
      </c>
      <c r="K14" s="135"/>
      <c r="L14" s="135" t="s">
        <v>63</v>
      </c>
      <c r="M14" s="137"/>
      <c r="N14" s="134" t="s">
        <v>62</v>
      </c>
      <c r="O14" s="135"/>
      <c r="P14" s="135" t="s">
        <v>63</v>
      </c>
      <c r="Q14" s="31"/>
      <c r="R14" s="42"/>
    </row>
    <row r="15" spans="1:18" ht="18.899999999999999" customHeight="1" x14ac:dyDescent="0.3">
      <c r="A15" s="17" t="s">
        <v>5</v>
      </c>
      <c r="B15" s="103">
        <f>(E6/B6)-1</f>
        <v>-8.1671521398162694E-2</v>
      </c>
      <c r="C15" s="104"/>
      <c r="D15" s="104">
        <f>(E6/D6)-1</f>
        <v>0.12222336311051785</v>
      </c>
      <c r="E15" s="104"/>
      <c r="F15" s="104">
        <f>(I6/F6)-1</f>
        <v>-5.591054313099042E-2</v>
      </c>
      <c r="G15" s="104"/>
      <c r="H15" s="104">
        <f>(I6/H6)-1</f>
        <v>0.11090225563909772</v>
      </c>
      <c r="I15" s="104"/>
      <c r="J15" s="104">
        <f>(M6/J6)-1</f>
        <v>-2.0295202952029467E-2</v>
      </c>
      <c r="K15" s="104"/>
      <c r="L15" s="104">
        <f>(M6/L6)-1</f>
        <v>6.8948163059889378E-2</v>
      </c>
      <c r="M15" s="105"/>
      <c r="N15" s="106">
        <f>(Q6/N6)-1</f>
        <v>-0.10969594516360603</v>
      </c>
      <c r="O15" s="104"/>
      <c r="P15" s="106">
        <f>(Q6/P6)-1</f>
        <v>0.1243493010469674</v>
      </c>
      <c r="Q15" s="107"/>
      <c r="R15" s="42"/>
    </row>
    <row r="16" spans="1:18" ht="18.899999999999999" customHeight="1" x14ac:dyDescent="0.3">
      <c r="A16" s="17" t="s">
        <v>7</v>
      </c>
      <c r="B16" s="108">
        <f t="shared" ref="B16:B18" si="1">(E7/B7)-1</f>
        <v>3.2733224222585289E-3</v>
      </c>
      <c r="C16" s="109"/>
      <c r="D16" s="109">
        <f>(E7/D7)-1</f>
        <v>2.1666666666666723E-2</v>
      </c>
      <c r="E16" s="109"/>
      <c r="F16" s="109">
        <f t="shared" ref="F16:F18" si="2">(I7/F7)-1</f>
        <v>-0.33333333333333337</v>
      </c>
      <c r="G16" s="109"/>
      <c r="H16" s="109">
        <f>(I7/H7)-1</f>
        <v>-0.17647058823529416</v>
      </c>
      <c r="I16" s="109"/>
      <c r="J16" s="109">
        <f t="shared" ref="J16:J18" si="3">(M7/J7)-1</f>
        <v>0</v>
      </c>
      <c r="K16" s="109"/>
      <c r="L16" s="109">
        <f>(M7/L7)-1</f>
        <v>0.12765957446808507</v>
      </c>
      <c r="M16" s="110"/>
      <c r="N16" s="111">
        <f t="shared" ref="N16:N18" si="4">(Q7/N7)-1</f>
        <v>-4.3731778425656342E-3</v>
      </c>
      <c r="O16" s="109"/>
      <c r="P16" s="111">
        <f>(Q7/P7)-1</f>
        <v>2.936857562408246E-3</v>
      </c>
      <c r="R16" s="42"/>
    </row>
    <row r="17" spans="1:18" ht="18.899999999999999" customHeight="1" x14ac:dyDescent="0.3">
      <c r="A17" s="17" t="s">
        <v>8</v>
      </c>
      <c r="B17" s="108">
        <f t="shared" si="1"/>
        <v>-6.5170940170940161E-2</v>
      </c>
      <c r="C17" s="109"/>
      <c r="D17" s="109">
        <f>(E8/D8)-1</f>
        <v>1.1441647597254523E-3</v>
      </c>
      <c r="E17" s="109"/>
      <c r="F17" s="109">
        <f t="shared" si="2"/>
        <v>-0.68292682926829262</v>
      </c>
      <c r="G17" s="109"/>
      <c r="H17" s="109">
        <f>(I8/H8)-1</f>
        <v>8.3333333333333259E-2</v>
      </c>
      <c r="I17" s="109"/>
      <c r="J17" s="109">
        <f t="shared" si="3"/>
        <v>-0.33944954128440363</v>
      </c>
      <c r="K17" s="109"/>
      <c r="L17" s="109">
        <f>(M8/L8)-1</f>
        <v>-9.9999999999999978E-2</v>
      </c>
      <c r="M17" s="110"/>
      <c r="N17" s="111">
        <f>(Q8/N8)-1</f>
        <v>-7.5117370892018753E-2</v>
      </c>
      <c r="O17" s="109"/>
      <c r="P17" s="111">
        <f>(Q8/P8)-1</f>
        <v>7.1574642126790433E-3</v>
      </c>
      <c r="R17" s="42"/>
    </row>
    <row r="18" spans="1:18" ht="18.899999999999999" customHeight="1" thickBot="1" x14ac:dyDescent="0.35">
      <c r="A18" s="20" t="s">
        <v>353</v>
      </c>
      <c r="B18" s="113">
        <f t="shared" si="1"/>
        <v>-7.9863627822071903E-2</v>
      </c>
      <c r="C18" s="114"/>
      <c r="D18" s="114">
        <f>(E9/D9)-1</f>
        <v>0.11680948812355418</v>
      </c>
      <c r="E18" s="32"/>
      <c r="F18" s="32">
        <f t="shared" si="2"/>
        <v>-0.10174418604651159</v>
      </c>
      <c r="G18" s="114"/>
      <c r="H18" s="32">
        <f>(I9/H9)-1</f>
        <v>0.10160427807486627</v>
      </c>
      <c r="I18" s="32"/>
      <c r="J18" s="32">
        <f t="shared" si="3"/>
        <v>-3.3990767939572009E-2</v>
      </c>
      <c r="K18" s="114"/>
      <c r="L18" s="32">
        <f>(M9/L9)-1</f>
        <v>6.5247570569180846E-2</v>
      </c>
      <c r="M18" s="32"/>
      <c r="N18" s="32">
        <f t="shared" si="4"/>
        <v>-0.10726843815373655</v>
      </c>
      <c r="O18" s="114"/>
      <c r="P18" s="32">
        <f>(Q9/P9)-1</f>
        <v>0.11884640058014662</v>
      </c>
      <c r="Q18" s="18"/>
      <c r="R18" s="42"/>
    </row>
    <row r="19" spans="1:18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x14ac:dyDescent="0.3">
      <c r="B26" s="42"/>
    </row>
  </sheetData>
  <sheetProtection algorithmName="SHA-512" hashValue="JBevmqsYiw0RTSL8h8m7ezaSd/B7mAV1seFuREd1d3HJg2ITWjA0vyWTm/z+ET3/v9uYVrAr7NbJJeesFmoplw==" saltValue="43qjJVDQ6rcx0JWlNYbCGw==" spinCount="100000" sheet="1" objects="1" scenarios="1" selectLockedCells="1" selectUnlockedCells="1"/>
  <mergeCells count="11">
    <mergeCell ref="B13:Q13"/>
    <mergeCell ref="A4:A5"/>
    <mergeCell ref="B4:E4"/>
    <mergeCell ref="F4:I4"/>
    <mergeCell ref="J4:M4"/>
    <mergeCell ref="N4:Q4"/>
    <mergeCell ref="A12:A14"/>
    <mergeCell ref="B12:E12"/>
    <mergeCell ref="F12:I12"/>
    <mergeCell ref="J12:M12"/>
    <mergeCell ref="N12:Q12"/>
  </mergeCells>
  <phoneticPr fontId="6" type="noConversion"/>
  <pageMargins left="0.7" right="0.7" top="0.75" bottom="0.75" header="0.3" footer="0.3"/>
  <pageSetup paperSize="9" scale="65" orientation="portrait" verticalDpi="0" r:id="rId1"/>
  <ignoredErrors>
    <ignoredError sqref="B9:Q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8FAD1-9031-44E8-AA51-6AFEF68FBD9C}">
  <sheetPr codeName="Folha3">
    <tabColor theme="4" tint="0.59999389629810485"/>
  </sheetPr>
  <dimension ref="A1:N52"/>
  <sheetViews>
    <sheetView showGridLines="0" zoomScale="80" zoomScaleNormal="80" workbookViewId="0">
      <selection activeCell="L30" sqref="L30"/>
    </sheetView>
  </sheetViews>
  <sheetFormatPr defaultColWidth="9.109375" defaultRowHeight="14.4" x14ac:dyDescent="0.3"/>
  <cols>
    <col min="1" max="1" width="18.6640625" style="112" customWidth="1"/>
    <col min="2" max="13" width="7.88671875" style="112" customWidth="1"/>
    <col min="14" max="14" width="1.88671875" style="112" customWidth="1"/>
    <col min="15" max="16384" width="9.109375" style="112"/>
  </cols>
  <sheetData>
    <row r="1" spans="1:14" ht="6.75" customHeight="1" x14ac:dyDescent="0.3"/>
    <row r="2" spans="1:14" ht="18.899999999999999" customHeight="1" x14ac:dyDescent="0.3">
      <c r="A2" s="138" t="s">
        <v>270</v>
      </c>
      <c r="B2" s="116"/>
      <c r="C2" s="116"/>
      <c r="D2" s="116"/>
      <c r="E2" s="116"/>
      <c r="F2" s="42"/>
      <c r="G2" s="42"/>
      <c r="H2" s="42"/>
      <c r="I2" s="42"/>
      <c r="J2" s="42"/>
      <c r="K2" s="42"/>
      <c r="L2" s="42"/>
      <c r="M2" s="42"/>
      <c r="N2" s="42"/>
    </row>
    <row r="3" spans="1:14" ht="18.899999999999999" customHeight="1" thickBot="1" x14ac:dyDescent="0.35">
      <c r="A3" s="116"/>
      <c r="B3" s="116"/>
      <c r="C3" s="116"/>
      <c r="D3" s="116"/>
      <c r="E3" s="116"/>
      <c r="F3" s="42"/>
      <c r="G3" s="42"/>
      <c r="H3" s="42"/>
      <c r="I3" s="42"/>
      <c r="J3" s="42"/>
      <c r="K3" s="42"/>
      <c r="L3" s="42"/>
      <c r="M3" s="42"/>
      <c r="N3" s="42"/>
    </row>
    <row r="4" spans="1:14" ht="18.899999999999999" customHeight="1" x14ac:dyDescent="0.3">
      <c r="A4" s="229" t="s">
        <v>9</v>
      </c>
      <c r="B4" s="231" t="s">
        <v>0</v>
      </c>
      <c r="C4" s="232"/>
      <c r="D4" s="233"/>
      <c r="E4" s="232" t="s">
        <v>4</v>
      </c>
      <c r="F4" s="232"/>
      <c r="G4" s="232"/>
      <c r="H4" s="231" t="s">
        <v>1</v>
      </c>
      <c r="I4" s="232"/>
      <c r="J4" s="233"/>
      <c r="K4" s="232" t="s">
        <v>2</v>
      </c>
      <c r="L4" s="232"/>
      <c r="M4" s="232"/>
      <c r="N4" s="42"/>
    </row>
    <row r="5" spans="1:14" ht="21.6" customHeight="1" x14ac:dyDescent="0.3">
      <c r="A5" s="230"/>
      <c r="B5" s="34">
        <v>2019</v>
      </c>
      <c r="C5" s="35">
        <v>2021</v>
      </c>
      <c r="D5" s="36">
        <v>2022</v>
      </c>
      <c r="E5" s="35">
        <v>2019</v>
      </c>
      <c r="F5" s="35">
        <v>2021</v>
      </c>
      <c r="G5" s="52">
        <v>2022</v>
      </c>
      <c r="H5" s="34">
        <v>2019</v>
      </c>
      <c r="I5" s="35">
        <v>2021</v>
      </c>
      <c r="J5" s="36">
        <v>2022</v>
      </c>
      <c r="K5" s="34">
        <v>2019</v>
      </c>
      <c r="L5" s="35">
        <v>2021</v>
      </c>
      <c r="M5" s="39">
        <v>2022</v>
      </c>
      <c r="N5" s="42"/>
    </row>
    <row r="6" spans="1:14" ht="13.95" customHeight="1" x14ac:dyDescent="0.3">
      <c r="A6" s="124" t="s">
        <v>10</v>
      </c>
      <c r="B6" s="125">
        <v>2953</v>
      </c>
      <c r="C6" s="126">
        <v>1698</v>
      </c>
      <c r="D6" s="127">
        <v>2334</v>
      </c>
      <c r="E6" s="126">
        <v>68</v>
      </c>
      <c r="F6" s="126">
        <v>34</v>
      </c>
      <c r="G6" s="128">
        <v>51</v>
      </c>
      <c r="H6" s="125">
        <v>155</v>
      </c>
      <c r="I6" s="126">
        <v>103</v>
      </c>
      <c r="J6" s="127">
        <v>175</v>
      </c>
      <c r="K6" s="128">
        <v>3515</v>
      </c>
      <c r="L6" s="126">
        <v>1905</v>
      </c>
      <c r="M6" s="126">
        <v>2654</v>
      </c>
      <c r="N6" s="42"/>
    </row>
    <row r="7" spans="1:14" ht="13.95" customHeight="1" x14ac:dyDescent="0.3">
      <c r="A7" s="124" t="s">
        <v>52</v>
      </c>
      <c r="B7" s="125">
        <v>2470</v>
      </c>
      <c r="C7" s="126">
        <v>1184</v>
      </c>
      <c r="D7" s="127">
        <v>2311</v>
      </c>
      <c r="E7" s="126">
        <v>48</v>
      </c>
      <c r="F7" s="126">
        <v>17</v>
      </c>
      <c r="G7" s="128">
        <v>37</v>
      </c>
      <c r="H7" s="125">
        <v>140</v>
      </c>
      <c r="I7" s="126">
        <v>73</v>
      </c>
      <c r="J7" s="127">
        <v>152</v>
      </c>
      <c r="K7" s="128">
        <v>2937</v>
      </c>
      <c r="L7" s="126">
        <v>1296</v>
      </c>
      <c r="M7" s="126">
        <v>2656</v>
      </c>
      <c r="N7" s="42"/>
    </row>
    <row r="8" spans="1:14" ht="13.95" customHeight="1" x14ac:dyDescent="0.3">
      <c r="A8" s="129" t="s">
        <v>50</v>
      </c>
      <c r="B8" s="125">
        <v>2998</v>
      </c>
      <c r="C8" s="126">
        <v>1844</v>
      </c>
      <c r="D8" s="127">
        <v>2460</v>
      </c>
      <c r="E8" s="126">
        <v>46</v>
      </c>
      <c r="F8" s="126">
        <v>31</v>
      </c>
      <c r="G8" s="128">
        <v>42</v>
      </c>
      <c r="H8" s="125">
        <v>202</v>
      </c>
      <c r="I8" s="126">
        <v>135</v>
      </c>
      <c r="J8" s="127">
        <v>163</v>
      </c>
      <c r="K8" s="128">
        <v>3603</v>
      </c>
      <c r="L8" s="126">
        <v>2086</v>
      </c>
      <c r="M8" s="126">
        <v>2869</v>
      </c>
      <c r="N8" s="42"/>
    </row>
    <row r="9" spans="1:14" ht="13.95" customHeight="1" x14ac:dyDescent="0.3">
      <c r="A9" s="124" t="s">
        <v>56</v>
      </c>
      <c r="B9" s="125">
        <v>2791</v>
      </c>
      <c r="C9" s="126">
        <v>2229</v>
      </c>
      <c r="D9" s="127">
        <v>2648</v>
      </c>
      <c r="E9" s="126">
        <v>71</v>
      </c>
      <c r="F9" s="126">
        <v>30</v>
      </c>
      <c r="G9" s="128">
        <v>34</v>
      </c>
      <c r="H9" s="125">
        <v>175</v>
      </c>
      <c r="I9" s="126">
        <v>159</v>
      </c>
      <c r="J9" s="127">
        <v>179</v>
      </c>
      <c r="K9" s="128">
        <v>3429</v>
      </c>
      <c r="L9" s="126">
        <v>2545</v>
      </c>
      <c r="M9" s="126">
        <v>3108</v>
      </c>
      <c r="N9" s="42"/>
    </row>
    <row r="10" spans="1:14" ht="13.95" customHeight="1" x14ac:dyDescent="0.3">
      <c r="A10" s="124" t="s">
        <v>57</v>
      </c>
      <c r="B10" s="125">
        <v>3219</v>
      </c>
      <c r="C10" s="126">
        <v>2782</v>
      </c>
      <c r="D10" s="127">
        <v>3101</v>
      </c>
      <c r="E10" s="126">
        <v>55</v>
      </c>
      <c r="F10" s="126">
        <v>55</v>
      </c>
      <c r="G10" s="128">
        <v>67</v>
      </c>
      <c r="H10" s="125">
        <v>211</v>
      </c>
      <c r="I10" s="126">
        <v>193</v>
      </c>
      <c r="J10" s="127">
        <v>244</v>
      </c>
      <c r="K10" s="128">
        <v>3850</v>
      </c>
      <c r="L10" s="126">
        <v>3267</v>
      </c>
      <c r="M10" s="126">
        <v>3614</v>
      </c>
      <c r="N10" s="42"/>
    </row>
    <row r="11" spans="1:14" ht="13.95" customHeight="1" x14ac:dyDescent="0.3">
      <c r="A11" s="124" t="s">
        <v>58</v>
      </c>
      <c r="B11" s="125">
        <v>2978</v>
      </c>
      <c r="C11" s="126">
        <v>2863</v>
      </c>
      <c r="D11" s="127">
        <v>2876</v>
      </c>
      <c r="E11" s="126">
        <v>48</v>
      </c>
      <c r="F11" s="126">
        <v>48</v>
      </c>
      <c r="G11" s="128">
        <v>49</v>
      </c>
      <c r="H11" s="125">
        <v>211</v>
      </c>
      <c r="I11" s="126">
        <v>213</v>
      </c>
      <c r="J11" s="127">
        <v>187</v>
      </c>
      <c r="K11" s="128">
        <v>3613</v>
      </c>
      <c r="L11" s="126">
        <v>3344</v>
      </c>
      <c r="M11" s="126">
        <v>3391</v>
      </c>
      <c r="N11" s="42"/>
    </row>
    <row r="12" spans="1:14" ht="13.95" customHeight="1" x14ac:dyDescent="0.3">
      <c r="A12" s="124" t="s">
        <v>59</v>
      </c>
      <c r="B12" s="125">
        <v>3397</v>
      </c>
      <c r="C12" s="126">
        <v>3032</v>
      </c>
      <c r="D12" s="127">
        <v>3418</v>
      </c>
      <c r="E12" s="126">
        <v>49</v>
      </c>
      <c r="F12" s="126">
        <v>62</v>
      </c>
      <c r="G12" s="128">
        <v>55</v>
      </c>
      <c r="H12" s="125">
        <v>221</v>
      </c>
      <c r="I12" s="126">
        <v>213</v>
      </c>
      <c r="J12" s="127">
        <v>247</v>
      </c>
      <c r="K12" s="128">
        <v>4147</v>
      </c>
      <c r="L12" s="126">
        <v>3620</v>
      </c>
      <c r="M12" s="126">
        <v>4002</v>
      </c>
      <c r="N12" s="42"/>
    </row>
    <row r="13" spans="1:14" ht="13.95" customHeight="1" x14ac:dyDescent="0.3">
      <c r="A13" s="124" t="s">
        <v>65</v>
      </c>
      <c r="B13" s="125">
        <v>3448</v>
      </c>
      <c r="C13" s="126">
        <v>3185</v>
      </c>
      <c r="D13" s="127">
        <v>3342</v>
      </c>
      <c r="E13" s="126">
        <v>75</v>
      </c>
      <c r="F13" s="126">
        <v>68</v>
      </c>
      <c r="G13" s="128">
        <v>76</v>
      </c>
      <c r="H13" s="125">
        <v>297</v>
      </c>
      <c r="I13" s="126">
        <v>228</v>
      </c>
      <c r="J13" s="127">
        <v>253</v>
      </c>
      <c r="K13" s="128">
        <v>4303</v>
      </c>
      <c r="L13" s="126">
        <v>3880</v>
      </c>
      <c r="M13" s="126">
        <v>4092</v>
      </c>
      <c r="N13" s="42"/>
    </row>
    <row r="14" spans="1:14" ht="13.95" customHeight="1" x14ac:dyDescent="0.3">
      <c r="A14" s="124" t="s">
        <v>66</v>
      </c>
      <c r="B14" s="125">
        <v>3216</v>
      </c>
      <c r="C14" s="126">
        <v>2944</v>
      </c>
      <c r="D14" s="127">
        <v>3180</v>
      </c>
      <c r="E14" s="126">
        <v>65</v>
      </c>
      <c r="F14" s="126">
        <v>60</v>
      </c>
      <c r="G14" s="128">
        <v>53</v>
      </c>
      <c r="H14" s="125">
        <v>226</v>
      </c>
      <c r="I14" s="126">
        <v>231</v>
      </c>
      <c r="J14" s="127">
        <v>216</v>
      </c>
      <c r="K14" s="128">
        <v>3887</v>
      </c>
      <c r="L14" s="126">
        <v>3454</v>
      </c>
      <c r="M14" s="126">
        <v>3718</v>
      </c>
      <c r="N14" s="42"/>
    </row>
    <row r="15" spans="1:14" ht="13.95" customHeight="1" x14ac:dyDescent="0.3">
      <c r="A15" s="124" t="s">
        <v>67</v>
      </c>
      <c r="B15" s="125">
        <v>3445</v>
      </c>
      <c r="C15" s="126">
        <v>3259</v>
      </c>
      <c r="D15" s="127">
        <v>3035</v>
      </c>
      <c r="E15" s="126">
        <v>56</v>
      </c>
      <c r="F15" s="126">
        <v>57</v>
      </c>
      <c r="G15" s="128">
        <v>52</v>
      </c>
      <c r="H15" s="125">
        <v>189</v>
      </c>
      <c r="I15" s="126">
        <v>224</v>
      </c>
      <c r="J15" s="127">
        <v>177</v>
      </c>
      <c r="K15" s="128">
        <v>4095</v>
      </c>
      <c r="L15" s="126">
        <v>3797</v>
      </c>
      <c r="M15" s="126">
        <v>3524</v>
      </c>
      <c r="N15" s="42"/>
    </row>
    <row r="16" spans="1:14" ht="13.95" customHeight="1" x14ac:dyDescent="0.3">
      <c r="A16" s="124" t="s">
        <v>68</v>
      </c>
      <c r="B16" s="125">
        <v>3203</v>
      </c>
      <c r="C16" s="126">
        <v>2879</v>
      </c>
      <c r="D16" s="127">
        <v>2888</v>
      </c>
      <c r="E16" s="126">
        <v>54</v>
      </c>
      <c r="F16" s="126">
        <v>52</v>
      </c>
      <c r="G16" s="128">
        <v>45</v>
      </c>
      <c r="H16" s="125">
        <v>180</v>
      </c>
      <c r="I16" s="126">
        <v>195</v>
      </c>
      <c r="J16" s="127">
        <v>152</v>
      </c>
      <c r="K16" s="128">
        <v>3814</v>
      </c>
      <c r="L16" s="126">
        <v>3340</v>
      </c>
      <c r="M16" s="126">
        <v>3358</v>
      </c>
      <c r="N16" s="42"/>
    </row>
    <row r="17" spans="1:14" ht="13.95" customHeight="1" x14ac:dyDescent="0.3">
      <c r="A17" s="124" t="s">
        <v>69</v>
      </c>
      <c r="B17" s="125">
        <v>3133</v>
      </c>
      <c r="C17" s="126">
        <v>2792</v>
      </c>
      <c r="D17" s="127">
        <v>2683</v>
      </c>
      <c r="E17" s="126">
        <v>53</v>
      </c>
      <c r="F17" s="126">
        <v>47</v>
      </c>
      <c r="G17" s="128">
        <v>57</v>
      </c>
      <c r="H17" s="125">
        <v>176</v>
      </c>
      <c r="I17" s="126">
        <v>194</v>
      </c>
      <c r="J17" s="127">
        <v>157</v>
      </c>
      <c r="K17" s="128">
        <v>3741</v>
      </c>
      <c r="L17" s="126">
        <v>3319</v>
      </c>
      <c r="M17" s="126">
        <v>3128</v>
      </c>
      <c r="N17" s="42"/>
    </row>
    <row r="18" spans="1:14" ht="18.899999999999999" customHeight="1" thickBot="1" x14ac:dyDescent="0.35">
      <c r="A18" s="20" t="s">
        <v>6</v>
      </c>
      <c r="B18" s="44">
        <f t="shared" ref="B18:M18" si="0">SUM(B6:B17)</f>
        <v>37251</v>
      </c>
      <c r="C18" s="45">
        <f t="shared" si="0"/>
        <v>30691</v>
      </c>
      <c r="D18" s="46">
        <f t="shared" si="0"/>
        <v>34276</v>
      </c>
      <c r="E18" s="45">
        <f t="shared" si="0"/>
        <v>688</v>
      </c>
      <c r="F18" s="45">
        <f t="shared" si="0"/>
        <v>561</v>
      </c>
      <c r="G18" s="45">
        <f t="shared" si="0"/>
        <v>618</v>
      </c>
      <c r="H18" s="44">
        <f t="shared" si="0"/>
        <v>2383</v>
      </c>
      <c r="I18" s="45">
        <f t="shared" si="0"/>
        <v>2161</v>
      </c>
      <c r="J18" s="46">
        <f t="shared" si="0"/>
        <v>2302</v>
      </c>
      <c r="K18" s="45">
        <f t="shared" si="0"/>
        <v>44934</v>
      </c>
      <c r="L18" s="45">
        <f t="shared" si="0"/>
        <v>35853</v>
      </c>
      <c r="M18" s="45">
        <f t="shared" si="0"/>
        <v>40114</v>
      </c>
      <c r="N18" s="42"/>
    </row>
    <row r="19" spans="1:14" ht="18.899999999999999" customHeight="1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8.899999999999999" customHeight="1" thickBot="1" x14ac:dyDescent="0.35">
      <c r="A20" s="116"/>
      <c r="B20" s="116"/>
      <c r="C20" s="116"/>
      <c r="D20" s="116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8.899999999999999" customHeight="1" x14ac:dyDescent="0.3">
      <c r="A21" s="229" t="s">
        <v>9</v>
      </c>
      <c r="B21" s="231" t="s">
        <v>0</v>
      </c>
      <c r="C21" s="232"/>
      <c r="D21" s="233"/>
      <c r="E21" s="231" t="s">
        <v>4</v>
      </c>
      <c r="F21" s="232"/>
      <c r="G21" s="233"/>
      <c r="H21" s="231" t="s">
        <v>1</v>
      </c>
      <c r="I21" s="232"/>
      <c r="J21" s="233"/>
      <c r="K21" s="232" t="s">
        <v>2</v>
      </c>
      <c r="L21" s="232"/>
      <c r="M21" s="232"/>
      <c r="N21" s="42"/>
    </row>
    <row r="22" spans="1:14" ht="24.75" customHeight="1" x14ac:dyDescent="0.3">
      <c r="A22" s="234"/>
      <c r="B22" s="227" t="s">
        <v>55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42"/>
    </row>
    <row r="23" spans="1:14" ht="18.899999999999999" customHeight="1" x14ac:dyDescent="0.3">
      <c r="A23" s="230"/>
      <c r="B23" s="132" t="s">
        <v>62</v>
      </c>
      <c r="C23" s="133" t="s">
        <v>63</v>
      </c>
      <c r="D23" s="133"/>
      <c r="E23" s="134" t="s">
        <v>62</v>
      </c>
      <c r="F23" s="133" t="s">
        <v>63</v>
      </c>
      <c r="G23" s="133"/>
      <c r="H23" s="134" t="s">
        <v>62</v>
      </c>
      <c r="I23" s="133" t="s">
        <v>63</v>
      </c>
      <c r="J23" s="133"/>
      <c r="K23" s="134" t="s">
        <v>62</v>
      </c>
      <c r="L23" s="133" t="s">
        <v>63</v>
      </c>
      <c r="M23" s="121"/>
      <c r="N23" s="42"/>
    </row>
    <row r="24" spans="1:14" ht="13.95" customHeight="1" x14ac:dyDescent="0.3">
      <c r="A24" s="124" t="s">
        <v>10</v>
      </c>
      <c r="B24" s="139">
        <f>(D6/B6)-1</f>
        <v>-0.20961733830003382</v>
      </c>
      <c r="C24" s="140">
        <f>(D6/C6)-1</f>
        <v>0.37455830388692579</v>
      </c>
      <c r="D24" s="140"/>
      <c r="E24" s="140">
        <f>(G6/E6)-1</f>
        <v>-0.25</v>
      </c>
      <c r="F24" s="140">
        <f>(G6/F6)-1</f>
        <v>0.5</v>
      </c>
      <c r="G24" s="140"/>
      <c r="H24" s="141">
        <f>(J6/H6)-1</f>
        <v>0.12903225806451624</v>
      </c>
      <c r="I24" s="140">
        <f>(J6/I6)-1</f>
        <v>0.69902912621359214</v>
      </c>
      <c r="J24" s="140"/>
      <c r="K24" s="141">
        <f>(M6/K6)-1</f>
        <v>-0.24495021337126599</v>
      </c>
      <c r="L24" s="141">
        <f>(M6/L6)-1</f>
        <v>0.39317585301837266</v>
      </c>
      <c r="M24" s="131"/>
      <c r="N24" s="42"/>
    </row>
    <row r="25" spans="1:14" ht="13.95" customHeight="1" x14ac:dyDescent="0.3">
      <c r="A25" s="124" t="s">
        <v>52</v>
      </c>
      <c r="B25" s="142">
        <f t="shared" ref="B25:B36" si="1">(D7/B7)-1</f>
        <v>-6.4372469635627483E-2</v>
      </c>
      <c r="C25" s="141">
        <f t="shared" ref="C25:C36" si="2">(D7/C7)-1</f>
        <v>0.95185810810810811</v>
      </c>
      <c r="D25" s="141"/>
      <c r="E25" s="141">
        <f t="shared" ref="E25:E36" si="3">(G7/E7)-1</f>
        <v>-0.22916666666666663</v>
      </c>
      <c r="F25" s="141">
        <f t="shared" ref="F25:F36" si="4">(G7/F7)-1</f>
        <v>1.1764705882352939</v>
      </c>
      <c r="G25" s="141"/>
      <c r="H25" s="141">
        <f t="shared" ref="H25:H36" si="5">(J7/H7)-1</f>
        <v>8.5714285714285632E-2</v>
      </c>
      <c r="I25" s="141">
        <f t="shared" ref="I25:I36" si="6">(J7/I7)-1</f>
        <v>1.0821917808219177</v>
      </c>
      <c r="J25" s="141"/>
      <c r="K25" s="141">
        <f t="shared" ref="K25:K36" si="7">(M7/K7)-1</f>
        <v>-9.5675859720803502E-2</v>
      </c>
      <c r="L25" s="141">
        <f t="shared" ref="L25:L36" si="8">(M7/L7)-1</f>
        <v>1.0493827160493829</v>
      </c>
      <c r="M25" s="131"/>
      <c r="N25" s="42"/>
    </row>
    <row r="26" spans="1:14" ht="13.95" customHeight="1" x14ac:dyDescent="0.3">
      <c r="A26" s="124" t="s">
        <v>50</v>
      </c>
      <c r="B26" s="143">
        <f t="shared" si="1"/>
        <v>-0.17945296864576388</v>
      </c>
      <c r="C26" s="141">
        <f t="shared" si="2"/>
        <v>0.3340563991323211</v>
      </c>
      <c r="D26" s="141"/>
      <c r="E26" s="141">
        <f t="shared" si="3"/>
        <v>-8.6956521739130488E-2</v>
      </c>
      <c r="F26" s="141">
        <f t="shared" si="4"/>
        <v>0.35483870967741926</v>
      </c>
      <c r="G26" s="141"/>
      <c r="H26" s="141">
        <f t="shared" si="5"/>
        <v>-0.19306930693069302</v>
      </c>
      <c r="I26" s="141">
        <f t="shared" si="6"/>
        <v>0.20740740740740748</v>
      </c>
      <c r="J26" s="141"/>
      <c r="K26" s="141">
        <f t="shared" si="7"/>
        <v>-0.20371912295309469</v>
      </c>
      <c r="L26" s="141">
        <f t="shared" si="8"/>
        <v>0.37535953978906988</v>
      </c>
      <c r="M26" s="131"/>
      <c r="N26" s="42"/>
    </row>
    <row r="27" spans="1:14" ht="13.95" customHeight="1" x14ac:dyDescent="0.3">
      <c r="A27" s="124" t="s">
        <v>56</v>
      </c>
      <c r="B27" s="143">
        <f t="shared" si="1"/>
        <v>-5.1236116087423844E-2</v>
      </c>
      <c r="C27" s="141">
        <f t="shared" si="2"/>
        <v>0.18797667115298333</v>
      </c>
      <c r="D27" s="141"/>
      <c r="E27" s="141">
        <f t="shared" si="3"/>
        <v>-0.52112676056338025</v>
      </c>
      <c r="F27" s="141">
        <f t="shared" si="4"/>
        <v>0.1333333333333333</v>
      </c>
      <c r="G27" s="141"/>
      <c r="H27" s="141">
        <f t="shared" si="5"/>
        <v>2.2857142857142909E-2</v>
      </c>
      <c r="I27" s="141">
        <f t="shared" si="6"/>
        <v>0.12578616352201255</v>
      </c>
      <c r="J27" s="141"/>
      <c r="K27" s="141">
        <f t="shared" si="7"/>
        <v>-9.3613298337707818E-2</v>
      </c>
      <c r="L27" s="141">
        <f t="shared" si="8"/>
        <v>0.2212180746561887</v>
      </c>
      <c r="M27" s="131"/>
      <c r="N27" s="42"/>
    </row>
    <row r="28" spans="1:14" ht="13.95" customHeight="1" x14ac:dyDescent="0.3">
      <c r="A28" s="124" t="s">
        <v>57</v>
      </c>
      <c r="B28" s="143">
        <f t="shared" si="1"/>
        <v>-3.6657347002174601E-2</v>
      </c>
      <c r="C28" s="141">
        <f t="shared" si="2"/>
        <v>0.11466570812365195</v>
      </c>
      <c r="D28" s="141"/>
      <c r="E28" s="141">
        <f t="shared" si="3"/>
        <v>0.21818181818181825</v>
      </c>
      <c r="F28" s="141">
        <f t="shared" si="4"/>
        <v>0.21818181818181825</v>
      </c>
      <c r="G28" s="141"/>
      <c r="H28" s="141">
        <f t="shared" si="5"/>
        <v>0.15639810426540279</v>
      </c>
      <c r="I28" s="141">
        <f t="shared" si="6"/>
        <v>0.26424870466321249</v>
      </c>
      <c r="J28" s="141"/>
      <c r="K28" s="141">
        <f t="shared" si="7"/>
        <v>-6.1298701298701297E-2</v>
      </c>
      <c r="L28" s="141">
        <f t="shared" si="8"/>
        <v>0.10621365166819707</v>
      </c>
      <c r="M28" s="131"/>
      <c r="N28" s="42"/>
    </row>
    <row r="29" spans="1:14" ht="13.95" customHeight="1" x14ac:dyDescent="0.3">
      <c r="A29" s="124" t="s">
        <v>58</v>
      </c>
      <c r="B29" s="143">
        <f t="shared" si="1"/>
        <v>-3.4251175285426427E-2</v>
      </c>
      <c r="C29" s="141">
        <f t="shared" si="2"/>
        <v>4.5406915822563398E-3</v>
      </c>
      <c r="D29" s="141"/>
      <c r="E29" s="141">
        <f t="shared" si="3"/>
        <v>2.0833333333333259E-2</v>
      </c>
      <c r="F29" s="141">
        <f t="shared" si="4"/>
        <v>2.0833333333333259E-2</v>
      </c>
      <c r="G29" s="141"/>
      <c r="H29" s="141">
        <f t="shared" si="5"/>
        <v>-0.11374407582938384</v>
      </c>
      <c r="I29" s="141">
        <f t="shared" si="6"/>
        <v>-0.1220657276995305</v>
      </c>
      <c r="J29" s="141"/>
      <c r="K29" s="141">
        <f t="shared" si="7"/>
        <v>-6.1444782729034086E-2</v>
      </c>
      <c r="L29" s="141">
        <f t="shared" si="8"/>
        <v>1.4055023923444931E-2</v>
      </c>
      <c r="M29" s="131"/>
      <c r="N29" s="42"/>
    </row>
    <row r="30" spans="1:14" ht="13.95" customHeight="1" x14ac:dyDescent="0.3">
      <c r="A30" s="124" t="s">
        <v>59</v>
      </c>
      <c r="B30" s="143">
        <f t="shared" si="1"/>
        <v>6.1819252281425374E-3</v>
      </c>
      <c r="C30" s="141">
        <f t="shared" si="2"/>
        <v>0.12730870712401066</v>
      </c>
      <c r="D30" s="141"/>
      <c r="E30" s="141">
        <f t="shared" si="3"/>
        <v>0.12244897959183665</v>
      </c>
      <c r="F30" s="141">
        <f t="shared" si="4"/>
        <v>-0.11290322580645162</v>
      </c>
      <c r="G30" s="141"/>
      <c r="H30" s="141">
        <f t="shared" si="5"/>
        <v>0.11764705882352944</v>
      </c>
      <c r="I30" s="141">
        <f t="shared" si="6"/>
        <v>0.15962441314553999</v>
      </c>
      <c r="J30" s="141" t="s">
        <v>280</v>
      </c>
      <c r="K30" s="141">
        <f t="shared" si="7"/>
        <v>-3.4965034965035002E-2</v>
      </c>
      <c r="L30" s="141">
        <f t="shared" si="8"/>
        <v>0.105524861878453</v>
      </c>
      <c r="M30" s="131"/>
      <c r="N30" s="42"/>
    </row>
    <row r="31" spans="1:14" ht="13.95" customHeight="1" x14ac:dyDescent="0.3">
      <c r="A31" s="131" t="s">
        <v>65</v>
      </c>
      <c r="B31" s="143">
        <f t="shared" si="1"/>
        <v>-3.0742459396751687E-2</v>
      </c>
      <c r="C31" s="141">
        <f t="shared" si="2"/>
        <v>4.9293563579277944E-2</v>
      </c>
      <c r="D31" s="141" t="s">
        <v>280</v>
      </c>
      <c r="E31" s="141">
        <f t="shared" si="3"/>
        <v>1.3333333333333419E-2</v>
      </c>
      <c r="F31" s="141">
        <f t="shared" si="4"/>
        <v>0.11764705882352944</v>
      </c>
      <c r="G31" s="141"/>
      <c r="H31" s="141">
        <f t="shared" si="5"/>
        <v>-0.14814814814814814</v>
      </c>
      <c r="I31" s="141">
        <f t="shared" si="6"/>
        <v>0.10964912280701755</v>
      </c>
      <c r="J31" s="141"/>
      <c r="K31" s="141">
        <f t="shared" si="7"/>
        <v>-4.9035556588426732E-2</v>
      </c>
      <c r="L31" s="141">
        <f t="shared" si="8"/>
        <v>5.4639175257731987E-2</v>
      </c>
      <c r="M31" s="131"/>
      <c r="N31" s="42"/>
    </row>
    <row r="32" spans="1:14" ht="13.95" customHeight="1" x14ac:dyDescent="0.3">
      <c r="A32" s="124" t="s">
        <v>66</v>
      </c>
      <c r="B32" s="143">
        <f t="shared" si="1"/>
        <v>-1.1194029850746245E-2</v>
      </c>
      <c r="C32" s="141">
        <f t="shared" si="2"/>
        <v>8.0163043478260976E-2</v>
      </c>
      <c r="D32" s="141"/>
      <c r="E32" s="141">
        <f t="shared" si="3"/>
        <v>-0.18461538461538463</v>
      </c>
      <c r="F32" s="141">
        <f t="shared" si="4"/>
        <v>-0.1166666666666667</v>
      </c>
      <c r="G32" s="141"/>
      <c r="H32" s="141">
        <f t="shared" si="5"/>
        <v>-4.4247787610619427E-2</v>
      </c>
      <c r="I32" s="141">
        <f t="shared" si="6"/>
        <v>-6.4935064935064957E-2</v>
      </c>
      <c r="J32" s="141"/>
      <c r="K32" s="141">
        <f t="shared" si="7"/>
        <v>-4.3478260869565188E-2</v>
      </c>
      <c r="L32" s="141">
        <f t="shared" si="8"/>
        <v>7.6433121019108263E-2</v>
      </c>
      <c r="M32" s="131"/>
      <c r="N32" s="42"/>
    </row>
    <row r="33" spans="1:14" ht="13.95" customHeight="1" x14ac:dyDescent="0.3">
      <c r="A33" s="124" t="s">
        <v>67</v>
      </c>
      <c r="B33" s="143">
        <f t="shared" si="1"/>
        <v>-0.11901306240928877</v>
      </c>
      <c r="C33" s="141">
        <f t="shared" si="2"/>
        <v>-6.8732740104326506E-2</v>
      </c>
      <c r="D33" s="141"/>
      <c r="E33" s="141">
        <f t="shared" si="3"/>
        <v>-7.1428571428571397E-2</v>
      </c>
      <c r="F33" s="141">
        <f t="shared" si="4"/>
        <v>-8.7719298245614086E-2</v>
      </c>
      <c r="G33" s="141"/>
      <c r="H33" s="141">
        <f t="shared" si="5"/>
        <v>-6.3492063492063489E-2</v>
      </c>
      <c r="I33" s="141">
        <f t="shared" si="6"/>
        <v>-0.2098214285714286</v>
      </c>
      <c r="J33" s="141"/>
      <c r="K33" s="141">
        <f t="shared" si="7"/>
        <v>-0.13943833943833939</v>
      </c>
      <c r="L33" s="141">
        <f t="shared" si="8"/>
        <v>-7.1898867526995036E-2</v>
      </c>
      <c r="M33" s="131"/>
      <c r="N33" s="42"/>
    </row>
    <row r="34" spans="1:14" ht="13.95" customHeight="1" x14ac:dyDescent="0.3">
      <c r="A34" s="124" t="s">
        <v>68</v>
      </c>
      <c r="B34" s="143">
        <f t="shared" si="1"/>
        <v>-9.8345301280049924E-2</v>
      </c>
      <c r="C34" s="141">
        <f t="shared" si="2"/>
        <v>3.1260854463355248E-3</v>
      </c>
      <c r="D34" s="141"/>
      <c r="E34" s="141">
        <f t="shared" si="3"/>
        <v>-0.16666666666666663</v>
      </c>
      <c r="F34" s="141">
        <f t="shared" si="4"/>
        <v>-0.13461538461538458</v>
      </c>
      <c r="G34" s="141"/>
      <c r="H34" s="141">
        <f t="shared" si="5"/>
        <v>-0.15555555555555556</v>
      </c>
      <c r="I34" s="141">
        <f t="shared" si="6"/>
        <v>-0.22051282051282051</v>
      </c>
      <c r="J34" s="141"/>
      <c r="K34" s="141">
        <f t="shared" si="7"/>
        <v>-0.1195595175668589</v>
      </c>
      <c r="L34" s="141">
        <f t="shared" si="8"/>
        <v>5.3892215568862589E-3</v>
      </c>
      <c r="M34" s="131"/>
      <c r="N34" s="42"/>
    </row>
    <row r="35" spans="1:14" ht="13.95" customHeight="1" x14ac:dyDescent="0.3">
      <c r="A35" s="124" t="s">
        <v>69</v>
      </c>
      <c r="B35" s="143">
        <f t="shared" si="1"/>
        <v>-0.1436323013086499</v>
      </c>
      <c r="C35" s="141">
        <f t="shared" si="2"/>
        <v>-3.9040114613180465E-2</v>
      </c>
      <c r="D35" s="141"/>
      <c r="E35" s="141">
        <f t="shared" si="3"/>
        <v>7.547169811320753E-2</v>
      </c>
      <c r="F35" s="141">
        <f t="shared" si="4"/>
        <v>0.2127659574468086</v>
      </c>
      <c r="G35" s="141"/>
      <c r="H35" s="141">
        <f t="shared" si="5"/>
        <v>-0.10795454545454541</v>
      </c>
      <c r="I35" s="141">
        <f t="shared" si="6"/>
        <v>-0.19072164948453607</v>
      </c>
      <c r="J35" s="141"/>
      <c r="K35" s="141">
        <f t="shared" si="7"/>
        <v>-0.16385993049986636</v>
      </c>
      <c r="L35" s="141">
        <f t="shared" si="8"/>
        <v>-5.7547454052425451E-2</v>
      </c>
      <c r="M35" s="131"/>
      <c r="N35" s="42"/>
    </row>
    <row r="36" spans="1:14" ht="18.899999999999999" customHeight="1" thickBot="1" x14ac:dyDescent="0.35">
      <c r="A36" s="43" t="s">
        <v>6</v>
      </c>
      <c r="B36" s="144">
        <f t="shared" si="1"/>
        <v>-7.9863627822071903E-2</v>
      </c>
      <c r="C36" s="145">
        <f t="shared" si="2"/>
        <v>0.11680948812355418</v>
      </c>
      <c r="D36" s="146"/>
      <c r="E36" s="145">
        <f t="shared" si="3"/>
        <v>-0.10174418604651159</v>
      </c>
      <c r="F36" s="145">
        <f t="shared" si="4"/>
        <v>0.10160427807486627</v>
      </c>
      <c r="G36" s="146"/>
      <c r="H36" s="145">
        <f t="shared" si="5"/>
        <v>-3.3990767939572009E-2</v>
      </c>
      <c r="I36" s="145">
        <f t="shared" si="6"/>
        <v>6.5247570569180846E-2</v>
      </c>
      <c r="J36" s="146"/>
      <c r="K36" s="145">
        <f t="shared" si="7"/>
        <v>-0.10726843815373655</v>
      </c>
      <c r="L36" s="145">
        <f t="shared" si="8"/>
        <v>0.11884640058014662</v>
      </c>
      <c r="M36" s="147"/>
      <c r="N36" s="42"/>
    </row>
    <row r="37" spans="1:14" ht="18.899999999999999" customHeight="1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8.899999999999999" customHeight="1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ht="18.899999999999999" customHeight="1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ht="18.899999999999999" customHeight="1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x14ac:dyDescent="0.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x14ac:dyDescent="0.3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</sheetData>
  <sheetProtection algorithmName="SHA-512" hashValue="fZ8C4o74tS0p0YYrhZ604W0QEZ0GX9d+sVTlKpbvkSisuwi4ir7k4F/LVZ/zKme4bXvbGAYyzoo1gvqHOIDflw==" saltValue="BwAO83bu4gBgyfGdICnD2g==" spinCount="100000" sheet="1" objects="1" scenarios="1" selectLockedCells="1" selectUnlockedCells="1"/>
  <mergeCells count="11">
    <mergeCell ref="B22:M22"/>
    <mergeCell ref="A4:A5"/>
    <mergeCell ref="B4:D4"/>
    <mergeCell ref="E4:G4"/>
    <mergeCell ref="H4:J4"/>
    <mergeCell ref="K4:M4"/>
    <mergeCell ref="A21:A23"/>
    <mergeCell ref="B21:D21"/>
    <mergeCell ref="E21:G21"/>
    <mergeCell ref="H21:J21"/>
    <mergeCell ref="K21:M21"/>
  </mergeCells>
  <phoneticPr fontId="6" type="noConversion"/>
  <pageMargins left="0.7" right="0.7" top="0.75" bottom="0.75" header="0.3" footer="0.3"/>
  <pageSetup paperSize="9" scale="71" orientation="portrait" verticalDpi="0" r:id="rId1"/>
  <ignoredErrors>
    <ignoredError sqref="B18:M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A2278-7941-4968-B66E-1B6E5AEAA801}">
  <sheetPr codeName="Folha4">
    <tabColor theme="4" tint="0.59999389629810485"/>
  </sheetPr>
  <dimension ref="A1:Q34"/>
  <sheetViews>
    <sheetView showGridLines="0" zoomScale="70" zoomScaleNormal="70" workbookViewId="0">
      <selection activeCell="I16" sqref="I16"/>
    </sheetView>
  </sheetViews>
  <sheetFormatPr defaultColWidth="9.109375" defaultRowHeight="14.4" x14ac:dyDescent="0.3"/>
  <cols>
    <col min="1" max="1" width="14.109375" customWidth="1"/>
    <col min="2" max="16" width="7.88671875" customWidth="1"/>
    <col min="17" max="17" width="2" customWidth="1"/>
  </cols>
  <sheetData>
    <row r="1" spans="1:17" ht="6" customHeight="1" x14ac:dyDescent="0.3"/>
    <row r="2" spans="1:17" ht="18.899999999999999" customHeight="1" x14ac:dyDescent="0.3">
      <c r="A2" s="57" t="s">
        <v>272</v>
      </c>
      <c r="B2" s="23"/>
      <c r="C2" s="23"/>
      <c r="D2" s="23"/>
      <c r="E2" s="2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8.899999999999999" customHeight="1" thickBot="1" x14ac:dyDescent="0.35">
      <c r="A3" s="23"/>
      <c r="B3" s="23"/>
      <c r="C3" s="23"/>
      <c r="D3" s="23"/>
      <c r="E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8.899999999999999" customHeight="1" x14ac:dyDescent="0.3">
      <c r="A4" s="237" t="s">
        <v>277</v>
      </c>
      <c r="B4" s="231" t="s">
        <v>0</v>
      </c>
      <c r="C4" s="232"/>
      <c r="D4" s="233"/>
      <c r="E4" s="232" t="s">
        <v>4</v>
      </c>
      <c r="F4" s="232"/>
      <c r="G4" s="232"/>
      <c r="H4" s="231" t="s">
        <v>1</v>
      </c>
      <c r="I4" s="232"/>
      <c r="J4" s="233"/>
      <c r="K4" s="232" t="s">
        <v>2</v>
      </c>
      <c r="L4" s="232"/>
      <c r="M4" s="232"/>
      <c r="N4" s="231" t="s">
        <v>3</v>
      </c>
      <c r="O4" s="232"/>
      <c r="P4" s="236"/>
      <c r="Q4" s="8"/>
    </row>
    <row r="5" spans="1:17" ht="24.6" customHeight="1" x14ac:dyDescent="0.3">
      <c r="A5" s="238"/>
      <c r="B5" s="34">
        <v>2019</v>
      </c>
      <c r="C5" s="35">
        <v>2021</v>
      </c>
      <c r="D5" s="36">
        <v>2022</v>
      </c>
      <c r="E5" s="35">
        <v>2019</v>
      </c>
      <c r="F5" s="35">
        <v>2021</v>
      </c>
      <c r="G5" s="37">
        <v>2022</v>
      </c>
      <c r="H5" s="34">
        <v>2019</v>
      </c>
      <c r="I5" s="35">
        <v>2021</v>
      </c>
      <c r="J5" s="38">
        <v>2022</v>
      </c>
      <c r="K5" s="34">
        <v>2019</v>
      </c>
      <c r="L5" s="35">
        <v>2021</v>
      </c>
      <c r="M5" s="39">
        <v>2022</v>
      </c>
      <c r="N5" s="34">
        <v>2019</v>
      </c>
      <c r="O5" s="35">
        <v>2021</v>
      </c>
      <c r="P5" s="94">
        <v>2022</v>
      </c>
      <c r="Q5" s="8"/>
    </row>
    <row r="6" spans="1:17" ht="18.899999999999999" customHeight="1" x14ac:dyDescent="0.3">
      <c r="A6" s="89" t="s">
        <v>11</v>
      </c>
      <c r="B6" s="152">
        <v>5565</v>
      </c>
      <c r="C6" s="153">
        <v>3905</v>
      </c>
      <c r="D6" s="154">
        <v>4682</v>
      </c>
      <c r="E6" s="153">
        <v>134</v>
      </c>
      <c r="F6" s="153">
        <v>96</v>
      </c>
      <c r="G6" s="153">
        <v>105</v>
      </c>
      <c r="H6" s="152">
        <v>427</v>
      </c>
      <c r="I6" s="153">
        <v>298</v>
      </c>
      <c r="J6" s="154">
        <v>346</v>
      </c>
      <c r="K6" s="153">
        <v>5513</v>
      </c>
      <c r="L6" s="153">
        <v>3836</v>
      </c>
      <c r="M6" s="153">
        <v>4597</v>
      </c>
      <c r="N6" s="155">
        <f t="shared" ref="N6:P9" si="0">E6/B6*100</f>
        <v>2.4079065588499553</v>
      </c>
      <c r="O6" s="156">
        <f t="shared" si="0"/>
        <v>2.4583866837387962</v>
      </c>
      <c r="P6" s="157">
        <f t="shared" si="0"/>
        <v>2.2426313541221701</v>
      </c>
      <c r="Q6" s="8"/>
    </row>
    <row r="7" spans="1:17" ht="18.899999999999999" customHeight="1" x14ac:dyDescent="0.3">
      <c r="A7" s="89" t="s">
        <v>12</v>
      </c>
      <c r="B7" s="152">
        <v>19518</v>
      </c>
      <c r="C7" s="153">
        <v>16193</v>
      </c>
      <c r="D7" s="154">
        <v>17722</v>
      </c>
      <c r="E7" s="153">
        <v>265</v>
      </c>
      <c r="F7" s="153">
        <v>221</v>
      </c>
      <c r="G7" s="153">
        <v>254</v>
      </c>
      <c r="H7" s="152">
        <v>1012</v>
      </c>
      <c r="I7" s="153">
        <v>952</v>
      </c>
      <c r="J7" s="154">
        <v>996</v>
      </c>
      <c r="K7" s="153">
        <v>25880</v>
      </c>
      <c r="L7" s="153">
        <v>20591</v>
      </c>
      <c r="M7" s="153">
        <v>22622</v>
      </c>
      <c r="N7" s="158">
        <f t="shared" si="0"/>
        <v>1.3577210779793012</v>
      </c>
      <c r="O7" s="159">
        <f t="shared" si="0"/>
        <v>1.364787253751621</v>
      </c>
      <c r="P7" s="160">
        <f t="shared" si="0"/>
        <v>1.433246811872249</v>
      </c>
      <c r="Q7" s="8"/>
    </row>
    <row r="8" spans="1:17" ht="18.899999999999999" customHeight="1" x14ac:dyDescent="0.3">
      <c r="A8" s="89" t="s">
        <v>13</v>
      </c>
      <c r="B8" s="152">
        <v>12168</v>
      </c>
      <c r="C8" s="153">
        <v>10593</v>
      </c>
      <c r="D8" s="154">
        <v>11872</v>
      </c>
      <c r="E8" s="153">
        <v>289</v>
      </c>
      <c r="F8" s="153">
        <v>244</v>
      </c>
      <c r="G8" s="153">
        <v>259</v>
      </c>
      <c r="H8" s="152">
        <v>944</v>
      </c>
      <c r="I8" s="153">
        <v>911</v>
      </c>
      <c r="J8" s="154">
        <v>960</v>
      </c>
      <c r="K8" s="153">
        <v>13541</v>
      </c>
      <c r="L8" s="153">
        <v>11426</v>
      </c>
      <c r="M8" s="153">
        <v>12895</v>
      </c>
      <c r="N8" s="158">
        <f t="shared" si="0"/>
        <v>2.3750821827744906</v>
      </c>
      <c r="O8" s="159">
        <f t="shared" si="0"/>
        <v>2.3034079108845464</v>
      </c>
      <c r="P8" s="160">
        <f t="shared" si="0"/>
        <v>2.1816037735849054</v>
      </c>
      <c r="Q8" s="8"/>
    </row>
    <row r="9" spans="1:17" ht="18.899999999999999" customHeight="1" thickBot="1" x14ac:dyDescent="0.35">
      <c r="A9" s="90" t="s">
        <v>6</v>
      </c>
      <c r="B9" s="44">
        <f>SUM(B6:B8)</f>
        <v>37251</v>
      </c>
      <c r="C9" s="45">
        <f t="shared" ref="C9:M9" si="1">SUM(C6:C8)</f>
        <v>30691</v>
      </c>
      <c r="D9" s="46">
        <f t="shared" si="1"/>
        <v>34276</v>
      </c>
      <c r="E9" s="45">
        <f t="shared" si="1"/>
        <v>688</v>
      </c>
      <c r="F9" s="45">
        <f t="shared" si="1"/>
        <v>561</v>
      </c>
      <c r="G9" s="45">
        <f t="shared" si="1"/>
        <v>618</v>
      </c>
      <c r="H9" s="44">
        <f t="shared" si="1"/>
        <v>2383</v>
      </c>
      <c r="I9" s="45">
        <f t="shared" si="1"/>
        <v>2161</v>
      </c>
      <c r="J9" s="46">
        <f t="shared" si="1"/>
        <v>2302</v>
      </c>
      <c r="K9" s="45">
        <f t="shared" si="1"/>
        <v>44934</v>
      </c>
      <c r="L9" s="45">
        <f t="shared" si="1"/>
        <v>35853</v>
      </c>
      <c r="M9" s="45">
        <f t="shared" si="1"/>
        <v>40114</v>
      </c>
      <c r="N9" s="161">
        <f t="shared" si="0"/>
        <v>1.846930283750772</v>
      </c>
      <c r="O9" s="162">
        <f t="shared" si="0"/>
        <v>1.8278974292137762</v>
      </c>
      <c r="P9" s="163">
        <f t="shared" si="0"/>
        <v>1.8030108530750382</v>
      </c>
      <c r="Q9" s="8"/>
    </row>
    <row r="10" spans="1:17" ht="18.899999999999999" customHeight="1" x14ac:dyDescent="0.3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8"/>
    </row>
    <row r="11" spans="1:17" ht="18.899999999999999" customHeight="1" thickBot="1" x14ac:dyDescent="0.35">
      <c r="A11" s="92"/>
      <c r="B11" s="92"/>
      <c r="C11" s="92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8"/>
    </row>
    <row r="12" spans="1:17" ht="18.899999999999999" customHeight="1" x14ac:dyDescent="0.3">
      <c r="A12" s="229" t="s">
        <v>277</v>
      </c>
      <c r="B12" s="231" t="s">
        <v>0</v>
      </c>
      <c r="C12" s="232"/>
      <c r="D12" s="233"/>
      <c r="E12" s="231" t="s">
        <v>4</v>
      </c>
      <c r="F12" s="232"/>
      <c r="G12" s="233"/>
      <c r="H12" s="231" t="s">
        <v>1</v>
      </c>
      <c r="I12" s="232"/>
      <c r="J12" s="233"/>
      <c r="K12" s="232" t="s">
        <v>2</v>
      </c>
      <c r="L12" s="232"/>
      <c r="M12" s="232"/>
      <c r="N12" s="231" t="s">
        <v>3</v>
      </c>
      <c r="O12" s="232"/>
      <c r="P12" s="232"/>
      <c r="Q12" s="8"/>
    </row>
    <row r="13" spans="1:17" ht="18.899999999999999" customHeight="1" x14ac:dyDescent="0.3">
      <c r="A13" s="234"/>
      <c r="B13" s="235" t="s">
        <v>55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8"/>
    </row>
    <row r="14" spans="1:17" ht="18.899999999999999" customHeight="1" x14ac:dyDescent="0.3">
      <c r="A14" s="239"/>
      <c r="B14" s="120" t="s">
        <v>62</v>
      </c>
      <c r="C14" s="121" t="s">
        <v>63</v>
      </c>
      <c r="D14" s="122"/>
      <c r="E14" s="120" t="s">
        <v>62</v>
      </c>
      <c r="F14" s="121" t="s">
        <v>63</v>
      </c>
      <c r="G14" s="122"/>
      <c r="H14" s="120" t="s">
        <v>62</v>
      </c>
      <c r="I14" s="121" t="s">
        <v>63</v>
      </c>
      <c r="J14" s="122"/>
      <c r="K14" s="120" t="s">
        <v>62</v>
      </c>
      <c r="L14" s="121" t="s">
        <v>63</v>
      </c>
      <c r="M14" s="148"/>
      <c r="N14" s="120" t="s">
        <v>62</v>
      </c>
      <c r="O14" s="121" t="s">
        <v>63</v>
      </c>
      <c r="P14" s="149"/>
      <c r="Q14" s="8"/>
    </row>
    <row r="15" spans="1:17" ht="18.899999999999999" customHeight="1" x14ac:dyDescent="0.3">
      <c r="A15" s="17" t="s">
        <v>11</v>
      </c>
      <c r="B15" s="95">
        <f>(D6/B6)-1</f>
        <v>-0.15867026055705302</v>
      </c>
      <c r="C15" s="96">
        <f>(D6/C6)-1</f>
        <v>0.19897567221510881</v>
      </c>
      <c r="D15" s="150"/>
      <c r="E15" s="151">
        <f>(G6/E6)-1</f>
        <v>-0.21641791044776115</v>
      </c>
      <c r="F15" s="151">
        <f>(G6/F6)-1</f>
        <v>9.375E-2</v>
      </c>
      <c r="G15" s="150"/>
      <c r="H15" s="151">
        <f>(J6/H6)-1</f>
        <v>-0.18969555035128804</v>
      </c>
      <c r="I15" s="151">
        <f>(J6/I6)-1</f>
        <v>0.16107382550335569</v>
      </c>
      <c r="J15" s="150"/>
      <c r="K15" s="151">
        <f>(M6/K6)-1</f>
        <v>-0.16615272991111918</v>
      </c>
      <c r="L15" s="151">
        <f>(M6/L6)-1</f>
        <v>0.1983837330552658</v>
      </c>
      <c r="M15" s="150"/>
      <c r="N15" s="151">
        <f>(P6/N6)-1</f>
        <v>-6.8638545844039167E-2</v>
      </c>
      <c r="O15" s="151">
        <f>(P6/O6)-1</f>
        <v>-8.7762975224263018E-2</v>
      </c>
      <c r="P15" s="97"/>
      <c r="Q15" s="97"/>
    </row>
    <row r="16" spans="1:17" ht="18.899999999999999" customHeight="1" x14ac:dyDescent="0.3">
      <c r="A16" s="17" t="s">
        <v>12</v>
      </c>
      <c r="B16" s="95">
        <f>(D7/B7)-1</f>
        <v>-9.2017624756634886E-2</v>
      </c>
      <c r="C16" s="151">
        <f t="shared" ref="C16:C18" si="2">(D7/C7)-1</f>
        <v>9.4423516334218416E-2</v>
      </c>
      <c r="D16" s="150"/>
      <c r="E16" s="151">
        <f>(G7/E7)-1</f>
        <v>-4.1509433962264142E-2</v>
      </c>
      <c r="F16" s="151">
        <f t="shared" ref="F16:F18" si="3">(G7/F7)-1</f>
        <v>0.14932126696832571</v>
      </c>
      <c r="G16" s="150"/>
      <c r="H16" s="151">
        <f>(J7/H7)-1</f>
        <v>-1.5810276679841917E-2</v>
      </c>
      <c r="I16" s="151">
        <f t="shared" ref="I16:I18" si="4">(J7/I7)-1</f>
        <v>4.6218487394958041E-2</v>
      </c>
      <c r="J16" s="150"/>
      <c r="K16" s="151">
        <f>(M7/K7)-1</f>
        <v>-0.12588871715610506</v>
      </c>
      <c r="L16" s="151">
        <f t="shared" ref="L16:L18" si="5">(M7/L7)-1</f>
        <v>9.8635326113350574E-2</v>
      </c>
      <c r="M16" s="150"/>
      <c r="N16" s="151">
        <f>(P7/N7)-1</f>
        <v>5.5626840532926547E-2</v>
      </c>
      <c r="O16" s="151">
        <f t="shared" ref="O16:O18" si="6">(P7/O7)-1</f>
        <v>5.0161340481779559E-2</v>
      </c>
      <c r="P16" s="97"/>
      <c r="Q16" s="97"/>
    </row>
    <row r="17" spans="1:17" ht="18.899999999999999" customHeight="1" x14ac:dyDescent="0.3">
      <c r="A17" s="17" t="s">
        <v>13</v>
      </c>
      <c r="B17" s="95">
        <f t="shared" ref="B17:B18" si="7">(D8/B8)-1</f>
        <v>-2.4326101249178222E-2</v>
      </c>
      <c r="C17" s="151">
        <f t="shared" si="2"/>
        <v>0.12074011139431695</v>
      </c>
      <c r="D17" s="150"/>
      <c r="E17" s="151">
        <f t="shared" ref="E17:E18" si="8">(G8/E8)-1</f>
        <v>-0.10380622837370246</v>
      </c>
      <c r="F17" s="151">
        <f t="shared" si="3"/>
        <v>6.1475409836065475E-2</v>
      </c>
      <c r="G17" s="150"/>
      <c r="H17" s="151">
        <f t="shared" ref="H17:H18" si="9">(J8/H8)-1</f>
        <v>1.6949152542372836E-2</v>
      </c>
      <c r="I17" s="151">
        <f t="shared" si="4"/>
        <v>5.3787047200878124E-2</v>
      </c>
      <c r="J17" s="150"/>
      <c r="K17" s="151">
        <f t="shared" ref="K17:K18" si="10">(M8/K8)-1</f>
        <v>-4.770696403515251E-2</v>
      </c>
      <c r="L17" s="151">
        <f t="shared" si="5"/>
        <v>0.1285664274461753</v>
      </c>
      <c r="M17" s="150"/>
      <c r="N17" s="151">
        <f t="shared" ref="N17:N18" si="11">(P8/N8)-1</f>
        <v>-8.146177449892289E-2</v>
      </c>
      <c r="O17" s="151">
        <f t="shared" si="6"/>
        <v>-5.2879968295700741E-2</v>
      </c>
      <c r="P17" s="97"/>
      <c r="Q17" s="97"/>
    </row>
    <row r="18" spans="1:17" ht="18.899999999999999" customHeight="1" thickBot="1" x14ac:dyDescent="0.35">
      <c r="A18" s="20" t="s">
        <v>6</v>
      </c>
      <c r="B18" s="47">
        <f t="shared" si="7"/>
        <v>-7.9863627822071903E-2</v>
      </c>
      <c r="C18" s="48">
        <f t="shared" si="2"/>
        <v>0.11680948812355418</v>
      </c>
      <c r="D18" s="49"/>
      <c r="E18" s="48">
        <f t="shared" si="8"/>
        <v>-0.10174418604651159</v>
      </c>
      <c r="F18" s="48">
        <f t="shared" si="3"/>
        <v>0.10160427807486627</v>
      </c>
      <c r="G18" s="49"/>
      <c r="H18" s="48">
        <f t="shared" si="9"/>
        <v>-3.3990767939572009E-2</v>
      </c>
      <c r="I18" s="48">
        <f t="shared" si="4"/>
        <v>6.5247570569180846E-2</v>
      </c>
      <c r="J18" s="49"/>
      <c r="K18" s="48">
        <f t="shared" si="10"/>
        <v>-0.10726843815373655</v>
      </c>
      <c r="L18" s="48">
        <f t="shared" si="5"/>
        <v>0.11884640058014662</v>
      </c>
      <c r="M18" s="50"/>
      <c r="N18" s="48">
        <f t="shared" si="11"/>
        <v>-2.3779690582874435E-2</v>
      </c>
      <c r="O18" s="48">
        <f t="shared" si="6"/>
        <v>-1.3614864675115967E-2</v>
      </c>
      <c r="P18" s="51"/>
      <c r="Q18" s="8"/>
    </row>
    <row r="19" spans="1:17" ht="18.899999999999999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8.899999999999999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8.899999999999999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8.899999999999999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8.899999999999999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8.899999999999999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8.899999999999999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8.899999999999999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8.899999999999999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</sheetData>
  <sheetProtection algorithmName="SHA-512" hashValue="qe7V9kLuCFrU4HPdTSVHiaAjNgZXUDs3MwmMFLfGNDRbAKlw8ijf8kSSfLXp4Tq1EKRuSRBlemTeriC6FVx7+w==" saltValue="Du5G/QuSZjlO6aC/qEZMsg==" spinCount="100000" sheet="1" objects="1" scenarios="1" selectLockedCells="1" selectUnlockedCells="1"/>
  <mergeCells count="13">
    <mergeCell ref="N12:P12"/>
    <mergeCell ref="B13:P13"/>
    <mergeCell ref="N4:P4"/>
    <mergeCell ref="A4:A5"/>
    <mergeCell ref="B4:D4"/>
    <mergeCell ref="E4:G4"/>
    <mergeCell ref="H4:J4"/>
    <mergeCell ref="K4:M4"/>
    <mergeCell ref="A12:A14"/>
    <mergeCell ref="B12:D12"/>
    <mergeCell ref="E12:G12"/>
    <mergeCell ref="H12:J12"/>
    <mergeCell ref="K12:M12"/>
  </mergeCells>
  <pageMargins left="0.7" right="0.7" top="0.75" bottom="0.75" header="0.3" footer="0.3"/>
  <pageSetup paperSize="9" scale="60" orientation="portrait" verticalDpi="0" r:id="rId1"/>
  <ignoredErrors>
    <ignoredError sqref="B9:M9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53A83-6A50-4885-8633-A9F9B672C44B}">
  <sheetPr codeName="Folha5">
    <tabColor theme="4" tint="0.59999389629810485"/>
  </sheetPr>
  <dimension ref="A1:Q33"/>
  <sheetViews>
    <sheetView showGridLines="0" zoomScale="70" zoomScaleNormal="70" workbookViewId="0">
      <selection activeCell="H16" sqref="H16"/>
    </sheetView>
  </sheetViews>
  <sheetFormatPr defaultColWidth="9.109375" defaultRowHeight="14.4" x14ac:dyDescent="0.3"/>
  <cols>
    <col min="1" max="1" width="21.77734375" customWidth="1"/>
    <col min="2" max="13" width="7.21875" customWidth="1"/>
    <col min="14" max="16" width="6.77734375" customWidth="1"/>
    <col min="17" max="17" width="3.77734375" customWidth="1"/>
  </cols>
  <sheetData>
    <row r="1" spans="1:17" ht="5.25" customHeight="1" x14ac:dyDescent="0.3"/>
    <row r="2" spans="1:17" ht="18.899999999999999" customHeight="1" x14ac:dyDescent="0.3">
      <c r="A2" s="57" t="s">
        <v>273</v>
      </c>
      <c r="B2" s="23"/>
      <c r="C2" s="23"/>
      <c r="D2" s="23"/>
      <c r="E2" s="23"/>
      <c r="F2" s="23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8.899999999999999" customHeight="1" thickBot="1" x14ac:dyDescent="0.35">
      <c r="A3" s="23"/>
      <c r="B3" s="23"/>
      <c r="C3" s="23"/>
      <c r="D3" s="23"/>
      <c r="E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8.899999999999999" customHeight="1" x14ac:dyDescent="0.3">
      <c r="A4" s="229" t="s">
        <v>70</v>
      </c>
      <c r="B4" s="231" t="s">
        <v>0</v>
      </c>
      <c r="C4" s="232"/>
      <c r="D4" s="233"/>
      <c r="E4" s="232" t="s">
        <v>4</v>
      </c>
      <c r="F4" s="232"/>
      <c r="G4" s="232"/>
      <c r="H4" s="231" t="s">
        <v>1</v>
      </c>
      <c r="I4" s="232"/>
      <c r="J4" s="233"/>
      <c r="K4" s="232" t="s">
        <v>2</v>
      </c>
      <c r="L4" s="232"/>
      <c r="M4" s="232"/>
      <c r="N4" s="231" t="s">
        <v>3</v>
      </c>
      <c r="O4" s="232"/>
      <c r="P4" s="232"/>
      <c r="Q4" s="8"/>
    </row>
    <row r="5" spans="1:17" ht="30" customHeight="1" x14ac:dyDescent="0.3">
      <c r="A5" s="230"/>
      <c r="B5" s="34">
        <v>2019</v>
      </c>
      <c r="C5" s="35">
        <v>2021</v>
      </c>
      <c r="D5" s="36">
        <v>2022</v>
      </c>
      <c r="E5" s="35">
        <v>2019</v>
      </c>
      <c r="F5" s="35">
        <v>2021</v>
      </c>
      <c r="G5" s="52">
        <v>2022</v>
      </c>
      <c r="H5" s="34">
        <v>2019</v>
      </c>
      <c r="I5" s="35">
        <v>2021</v>
      </c>
      <c r="J5" s="36">
        <v>2022</v>
      </c>
      <c r="K5" s="35">
        <v>2019</v>
      </c>
      <c r="L5" s="35">
        <v>2021</v>
      </c>
      <c r="M5" s="52">
        <v>2022</v>
      </c>
      <c r="N5" s="40">
        <v>2019</v>
      </c>
      <c r="O5" s="35">
        <v>2021</v>
      </c>
      <c r="P5" s="52">
        <v>2022</v>
      </c>
      <c r="Q5" s="8"/>
    </row>
    <row r="6" spans="1:17" ht="18.899999999999999" customHeight="1" x14ac:dyDescent="0.3">
      <c r="A6" s="124" t="s">
        <v>14</v>
      </c>
      <c r="B6" s="168">
        <v>29438</v>
      </c>
      <c r="C6" s="126">
        <v>24466</v>
      </c>
      <c r="D6" s="169">
        <v>26893</v>
      </c>
      <c r="E6" s="170">
        <v>394</v>
      </c>
      <c r="F6" s="126">
        <v>332</v>
      </c>
      <c r="G6" s="126">
        <v>333</v>
      </c>
      <c r="H6" s="125">
        <v>1559</v>
      </c>
      <c r="I6" s="126">
        <v>1415</v>
      </c>
      <c r="J6" s="169">
        <v>1490</v>
      </c>
      <c r="K6" s="126">
        <v>34669</v>
      </c>
      <c r="L6" s="126">
        <v>28043</v>
      </c>
      <c r="M6" s="126">
        <v>30727</v>
      </c>
      <c r="N6" s="171">
        <f t="shared" ref="N6:P8" si="0">E6/B6*100</f>
        <v>1.3384061417215842</v>
      </c>
      <c r="O6" s="172">
        <f t="shared" si="0"/>
        <v>1.3569852039565111</v>
      </c>
      <c r="P6" s="172">
        <f t="shared" si="0"/>
        <v>1.2382404343137619</v>
      </c>
      <c r="Q6" s="8"/>
    </row>
    <row r="7" spans="1:17" ht="18.899999999999999" customHeight="1" x14ac:dyDescent="0.3">
      <c r="A7" s="124" t="s">
        <v>15</v>
      </c>
      <c r="B7" s="168">
        <v>7813</v>
      </c>
      <c r="C7" s="126">
        <v>6225</v>
      </c>
      <c r="D7" s="169">
        <v>7383</v>
      </c>
      <c r="E7" s="170">
        <v>294</v>
      </c>
      <c r="F7" s="126">
        <v>229</v>
      </c>
      <c r="G7" s="126">
        <v>285</v>
      </c>
      <c r="H7" s="125">
        <v>824</v>
      </c>
      <c r="I7" s="126">
        <v>746</v>
      </c>
      <c r="J7" s="169">
        <v>812</v>
      </c>
      <c r="K7" s="126">
        <v>10265</v>
      </c>
      <c r="L7" s="126">
        <v>7810</v>
      </c>
      <c r="M7" s="126">
        <v>9387</v>
      </c>
      <c r="N7" s="173">
        <f t="shared" si="0"/>
        <v>3.7629591706130809</v>
      </c>
      <c r="O7" s="174">
        <f t="shared" si="0"/>
        <v>3.678714859437751</v>
      </c>
      <c r="P7" s="174">
        <f t="shared" si="0"/>
        <v>3.8602194229987812</v>
      </c>
      <c r="Q7" s="8"/>
    </row>
    <row r="8" spans="1:17" ht="18.899999999999999" customHeight="1" thickBot="1" x14ac:dyDescent="0.35">
      <c r="A8" s="20" t="s">
        <v>6</v>
      </c>
      <c r="B8" s="44">
        <f>SUM(B6:B7)</f>
        <v>37251</v>
      </c>
      <c r="C8" s="45">
        <f t="shared" ref="C8:M8" si="1">SUM(C6:C7)</f>
        <v>30691</v>
      </c>
      <c r="D8" s="46">
        <f t="shared" si="1"/>
        <v>34276</v>
      </c>
      <c r="E8" s="45">
        <f t="shared" si="1"/>
        <v>688</v>
      </c>
      <c r="F8" s="45">
        <f t="shared" si="1"/>
        <v>561</v>
      </c>
      <c r="G8" s="45">
        <f t="shared" si="1"/>
        <v>618</v>
      </c>
      <c r="H8" s="44">
        <f t="shared" si="1"/>
        <v>2383</v>
      </c>
      <c r="I8" s="45">
        <f t="shared" si="1"/>
        <v>2161</v>
      </c>
      <c r="J8" s="46">
        <f t="shared" si="1"/>
        <v>2302</v>
      </c>
      <c r="K8" s="45">
        <f t="shared" si="1"/>
        <v>44934</v>
      </c>
      <c r="L8" s="45">
        <f t="shared" si="1"/>
        <v>35853</v>
      </c>
      <c r="M8" s="45">
        <f t="shared" si="1"/>
        <v>40114</v>
      </c>
      <c r="N8" s="53">
        <f t="shared" si="0"/>
        <v>1.846930283750772</v>
      </c>
      <c r="O8" s="54">
        <f t="shared" si="0"/>
        <v>1.8278974292137762</v>
      </c>
      <c r="P8" s="54">
        <f t="shared" si="0"/>
        <v>1.8030108530750382</v>
      </c>
      <c r="Q8" s="8"/>
    </row>
    <row r="9" spans="1:17" ht="18.899999999999999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8.899999999999999" customHeight="1" thickBot="1" x14ac:dyDescent="0.35">
      <c r="A10" s="23"/>
      <c r="B10" s="23"/>
      <c r="C10" s="23"/>
      <c r="D10" s="2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.899999999999999" customHeight="1" x14ac:dyDescent="0.3">
      <c r="A11" s="229" t="s">
        <v>70</v>
      </c>
      <c r="B11" s="231" t="s">
        <v>0</v>
      </c>
      <c r="C11" s="232"/>
      <c r="D11" s="233"/>
      <c r="E11" s="231" t="s">
        <v>4</v>
      </c>
      <c r="F11" s="232"/>
      <c r="G11" s="233"/>
      <c r="H11" s="231" t="s">
        <v>1</v>
      </c>
      <c r="I11" s="232"/>
      <c r="J11" s="233"/>
      <c r="K11" s="232" t="s">
        <v>2</v>
      </c>
      <c r="L11" s="232"/>
      <c r="M11" s="232"/>
      <c r="N11" s="231" t="s">
        <v>3</v>
      </c>
      <c r="O11" s="232"/>
      <c r="P11" s="232"/>
      <c r="Q11" s="8"/>
    </row>
    <row r="12" spans="1:17" ht="18.899999999999999" customHeight="1" x14ac:dyDescent="0.3">
      <c r="A12" s="234"/>
      <c r="B12" s="235" t="s">
        <v>55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8"/>
    </row>
    <row r="13" spans="1:17" ht="18.899999999999999" customHeight="1" x14ac:dyDescent="0.3">
      <c r="A13" s="230"/>
      <c r="B13" s="164" t="s">
        <v>62</v>
      </c>
      <c r="C13" s="165" t="s">
        <v>63</v>
      </c>
      <c r="D13" s="165"/>
      <c r="E13" s="166" t="s">
        <v>62</v>
      </c>
      <c r="F13" s="165" t="s">
        <v>63</v>
      </c>
      <c r="G13" s="167"/>
      <c r="H13" s="165" t="s">
        <v>62</v>
      </c>
      <c r="I13" s="165" t="s">
        <v>63</v>
      </c>
      <c r="J13" s="165"/>
      <c r="K13" s="166" t="s">
        <v>62</v>
      </c>
      <c r="L13" s="165" t="s">
        <v>63</v>
      </c>
      <c r="M13" s="167"/>
      <c r="N13" s="166" t="s">
        <v>62</v>
      </c>
      <c r="O13" s="165" t="s">
        <v>63</v>
      </c>
      <c r="P13" s="165"/>
      <c r="Q13" s="8"/>
    </row>
    <row r="14" spans="1:17" ht="18.899999999999999" customHeight="1" x14ac:dyDescent="0.3">
      <c r="A14" s="175" t="s">
        <v>14</v>
      </c>
      <c r="B14" s="176">
        <f>D6/B6-1</f>
        <v>-8.6452884027447552E-2</v>
      </c>
      <c r="C14" s="177">
        <f>D6/C6-1</f>
        <v>9.9198888253085871E-2</v>
      </c>
      <c r="D14" s="178"/>
      <c r="E14" s="177">
        <f>G6/E6-1</f>
        <v>-0.15482233502538068</v>
      </c>
      <c r="F14" s="177">
        <f>G6/F6-1</f>
        <v>3.0120481927711218E-3</v>
      </c>
      <c r="G14" s="178"/>
      <c r="H14" s="177">
        <f>J6/H6-1</f>
        <v>-4.4259140474663283E-2</v>
      </c>
      <c r="I14" s="177">
        <f>J6/I6-1</f>
        <v>5.3003533568904526E-2</v>
      </c>
      <c r="J14" s="178"/>
      <c r="K14" s="177">
        <f>M6/K6-1</f>
        <v>-0.11370388531541142</v>
      </c>
      <c r="L14" s="177">
        <f>M6/L6-1</f>
        <v>9.5710159398067152E-2</v>
      </c>
      <c r="M14" s="178"/>
      <c r="N14" s="177">
        <f>P6/N6-1</f>
        <v>-7.4839545550037467E-2</v>
      </c>
      <c r="O14" s="177">
        <f>P6/O6-1</f>
        <v>-8.7506311267454895E-2</v>
      </c>
      <c r="P14" s="179"/>
      <c r="Q14" s="8"/>
    </row>
    <row r="15" spans="1:17" ht="18.899999999999999" customHeight="1" x14ac:dyDescent="0.3">
      <c r="A15" s="124" t="s">
        <v>15</v>
      </c>
      <c r="B15" s="180">
        <f t="shared" ref="B15:B16" si="2">D7/B7-1</f>
        <v>-5.5036477665429406E-2</v>
      </c>
      <c r="C15" s="181">
        <f t="shared" ref="C15:C16" si="3">D7/C7-1</f>
        <v>0.18602409638554218</v>
      </c>
      <c r="D15" s="182"/>
      <c r="E15" s="181">
        <f t="shared" ref="E15:E16" si="4">G7/E7-1</f>
        <v>-3.0612244897959218E-2</v>
      </c>
      <c r="F15" s="181">
        <f t="shared" ref="F15:F16" si="5">G7/F7-1</f>
        <v>0.24454148471615711</v>
      </c>
      <c r="G15" s="182"/>
      <c r="H15" s="181">
        <f t="shared" ref="H15:H16" si="6">J7/H7-1</f>
        <v>-1.4563106796116498E-2</v>
      </c>
      <c r="I15" s="181">
        <f t="shared" ref="I15:I16" si="7">J7/I7-1</f>
        <v>8.8471849865951802E-2</v>
      </c>
      <c r="J15" s="182"/>
      <c r="K15" s="181">
        <f t="shared" ref="K15:K16" si="8">M7/K7-1</f>
        <v>-8.5533365806137351E-2</v>
      </c>
      <c r="L15" s="181">
        <f t="shared" ref="L15:L16" si="9">M7/L7-1</f>
        <v>0.20192061459667099</v>
      </c>
      <c r="M15" s="182"/>
      <c r="N15" s="181">
        <f t="shared" ref="N15:N16" si="10">P7/N7-1</f>
        <v>2.5846746662907316E-2</v>
      </c>
      <c r="O15" s="181">
        <f t="shared" ref="O15:O16" si="11">P7/O7-1</f>
        <v>4.9339122627398035E-2</v>
      </c>
      <c r="P15" s="130"/>
      <c r="Q15" s="8"/>
    </row>
    <row r="16" spans="1:17" ht="18.899999999999999" customHeight="1" thickBot="1" x14ac:dyDescent="0.35">
      <c r="A16" s="20" t="s">
        <v>6</v>
      </c>
      <c r="B16" s="56">
        <f t="shared" si="2"/>
        <v>-7.9863627822071903E-2</v>
      </c>
      <c r="C16" s="48">
        <f t="shared" si="3"/>
        <v>0.11680948812355418</v>
      </c>
      <c r="D16" s="49"/>
      <c r="E16" s="48">
        <f t="shared" si="4"/>
        <v>-0.10174418604651159</v>
      </c>
      <c r="F16" s="48">
        <f t="shared" si="5"/>
        <v>0.10160427807486627</v>
      </c>
      <c r="G16" s="50"/>
      <c r="H16" s="48">
        <f t="shared" si="6"/>
        <v>-3.3990767939572009E-2</v>
      </c>
      <c r="I16" s="48">
        <f t="shared" si="7"/>
        <v>6.5247570569180846E-2</v>
      </c>
      <c r="J16" s="50"/>
      <c r="K16" s="48">
        <f t="shared" si="8"/>
        <v>-0.10726843815373655</v>
      </c>
      <c r="L16" s="48">
        <f t="shared" si="9"/>
        <v>0.11884640058014662</v>
      </c>
      <c r="M16" s="50"/>
      <c r="N16" s="48">
        <f t="shared" si="10"/>
        <v>-2.3779690582874435E-2</v>
      </c>
      <c r="O16" s="48">
        <f t="shared" si="11"/>
        <v>-1.3614864675115967E-2</v>
      </c>
      <c r="P16" s="51"/>
      <c r="Q16" s="8"/>
    </row>
    <row r="17" spans="1:17" ht="18.899999999999999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8.899999999999999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8.899999999999999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8.899999999999999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8.899999999999999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8.899999999999999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8.899999999999999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8.899999999999999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</sheetData>
  <sheetProtection algorithmName="SHA-512" hashValue="KJsNhinHWeABttWrfaC+k87gRPxL7jDkIZ65gIh/Obai0lR9iqYJYmCbtCVIZZSHWB6y35y/2t7JNYsswm1AMw==" saltValue="5GN13e/eEXw+U+fk4SbyyA==" spinCount="100000" sheet="1" objects="1" scenarios="1" selectLockedCells="1" selectUnlockedCells="1"/>
  <mergeCells count="13">
    <mergeCell ref="N11:P11"/>
    <mergeCell ref="B12:P12"/>
    <mergeCell ref="N4:P4"/>
    <mergeCell ref="A4:A5"/>
    <mergeCell ref="B4:D4"/>
    <mergeCell ref="E4:G4"/>
    <mergeCell ref="H4:J4"/>
    <mergeCell ref="K4:M4"/>
    <mergeCell ref="A11:A13"/>
    <mergeCell ref="B11:D11"/>
    <mergeCell ref="E11:G11"/>
    <mergeCell ref="H11:J11"/>
    <mergeCell ref="K11:M11"/>
  </mergeCells>
  <pageMargins left="0.7" right="0.7" top="0.75" bottom="0.75" header="0.3" footer="0.3"/>
  <pageSetup paperSize="9" scale="59" orientation="portrait" verticalDpi="0" r:id="rId1"/>
  <ignoredErrors>
    <ignoredError sqref="B8:M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4F2D0-EE9B-46D6-A628-28DC06CA685A}">
  <sheetPr codeName="Folha8">
    <tabColor theme="4" tint="0.59999389629810485"/>
  </sheetPr>
  <dimension ref="A1:Q34"/>
  <sheetViews>
    <sheetView showGridLines="0" zoomScale="70" zoomScaleNormal="70" workbookViewId="0">
      <selection activeCell="H12" sqref="H12"/>
    </sheetView>
  </sheetViews>
  <sheetFormatPr defaultColWidth="9.109375" defaultRowHeight="14.4" x14ac:dyDescent="0.3"/>
  <cols>
    <col min="1" max="1" width="12.6640625" customWidth="1"/>
    <col min="2" max="16" width="7.88671875" customWidth="1"/>
    <col min="17" max="17" width="2.77734375" customWidth="1"/>
  </cols>
  <sheetData>
    <row r="1" spans="1:17" ht="7.5" customHeight="1" x14ac:dyDescent="0.3"/>
    <row r="2" spans="1:17" ht="18.899999999999999" customHeight="1" x14ac:dyDescent="0.3">
      <c r="A2" s="57" t="s">
        <v>274</v>
      </c>
      <c r="B2" s="23"/>
      <c r="C2" s="23"/>
      <c r="D2" s="23"/>
      <c r="E2" s="2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8.899999999999999" customHeight="1" thickBot="1" x14ac:dyDescent="0.35">
      <c r="A3" s="23"/>
      <c r="B3" s="23"/>
      <c r="C3" s="23"/>
      <c r="D3" s="23"/>
      <c r="E3" s="2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8.899999999999999" customHeight="1" x14ac:dyDescent="0.3">
      <c r="A4" s="240" t="s">
        <v>278</v>
      </c>
      <c r="B4" s="231" t="s">
        <v>0</v>
      </c>
      <c r="C4" s="232"/>
      <c r="D4" s="233"/>
      <c r="E4" s="232" t="s">
        <v>4</v>
      </c>
      <c r="F4" s="232"/>
      <c r="G4" s="232"/>
      <c r="H4" s="231" t="s">
        <v>1</v>
      </c>
      <c r="I4" s="232"/>
      <c r="J4" s="233"/>
      <c r="K4" s="232" t="s">
        <v>2</v>
      </c>
      <c r="L4" s="232"/>
      <c r="M4" s="232"/>
      <c r="N4" s="231" t="s">
        <v>3</v>
      </c>
      <c r="O4" s="232"/>
      <c r="P4" s="232"/>
      <c r="Q4" s="8"/>
    </row>
    <row r="5" spans="1:17" ht="30" customHeight="1" x14ac:dyDescent="0.3">
      <c r="A5" s="226"/>
      <c r="B5" s="34">
        <v>2019</v>
      </c>
      <c r="C5" s="35">
        <v>2021</v>
      </c>
      <c r="D5" s="59">
        <v>2022</v>
      </c>
      <c r="E5" s="35">
        <v>2019</v>
      </c>
      <c r="F5" s="35">
        <v>2021</v>
      </c>
      <c r="G5" s="59">
        <v>2022</v>
      </c>
      <c r="H5" s="35">
        <v>2019</v>
      </c>
      <c r="I5" s="35">
        <v>2021</v>
      </c>
      <c r="J5" s="59">
        <v>2022</v>
      </c>
      <c r="K5" s="35">
        <v>2019</v>
      </c>
      <c r="L5" s="35">
        <v>2021</v>
      </c>
      <c r="M5" s="38">
        <v>2022</v>
      </c>
      <c r="N5" s="34">
        <v>2019</v>
      </c>
      <c r="O5" s="35">
        <v>2021</v>
      </c>
      <c r="P5" s="37">
        <v>2022</v>
      </c>
      <c r="Q5" s="8"/>
    </row>
    <row r="6" spans="1:17" ht="15" customHeight="1" x14ac:dyDescent="0.3">
      <c r="A6" s="203" t="s">
        <v>18</v>
      </c>
      <c r="B6" s="204">
        <v>2146</v>
      </c>
      <c r="C6" s="204">
        <v>1555</v>
      </c>
      <c r="D6" s="205">
        <v>1901</v>
      </c>
      <c r="E6" s="204">
        <v>67</v>
      </c>
      <c r="F6" s="204">
        <v>44</v>
      </c>
      <c r="G6" s="205">
        <v>57</v>
      </c>
      <c r="H6" s="204">
        <v>168</v>
      </c>
      <c r="I6" s="204">
        <v>141</v>
      </c>
      <c r="J6" s="205">
        <v>161</v>
      </c>
      <c r="K6" s="204">
        <v>3084</v>
      </c>
      <c r="L6" s="204">
        <v>2093</v>
      </c>
      <c r="M6" s="204">
        <v>2674</v>
      </c>
      <c r="N6" s="206">
        <f>E6/B6*100</f>
        <v>3.1220876048462256</v>
      </c>
      <c r="O6" s="207">
        <f>F6/C6*100</f>
        <v>2.829581993569132</v>
      </c>
      <c r="P6" s="207">
        <f>G6/D6*100</f>
        <v>2.9984218832193581</v>
      </c>
      <c r="Q6" s="8"/>
    </row>
    <row r="7" spans="1:17" ht="15" customHeight="1" x14ac:dyDescent="0.3">
      <c r="A7" s="208" t="s">
        <v>53</v>
      </c>
      <c r="B7" s="204">
        <v>24298</v>
      </c>
      <c r="C7" s="204">
        <v>19450</v>
      </c>
      <c r="D7" s="205">
        <v>21596</v>
      </c>
      <c r="E7" s="204">
        <v>295</v>
      </c>
      <c r="F7" s="204">
        <v>210</v>
      </c>
      <c r="G7" s="205">
        <v>231</v>
      </c>
      <c r="H7" s="204">
        <v>1204</v>
      </c>
      <c r="I7" s="204">
        <v>1000</v>
      </c>
      <c r="J7" s="205">
        <v>1086</v>
      </c>
      <c r="K7" s="204">
        <v>28157</v>
      </c>
      <c r="L7" s="204">
        <v>21992</v>
      </c>
      <c r="M7" s="204">
        <v>24285</v>
      </c>
      <c r="N7" s="206">
        <f t="shared" ref="N7:P14" si="0">E7/B7*100</f>
        <v>1.2140916947896947</v>
      </c>
      <c r="O7" s="207">
        <f t="shared" si="0"/>
        <v>1.0796915167095116</v>
      </c>
      <c r="P7" s="207">
        <f t="shared" si="0"/>
        <v>1.0696425263937765</v>
      </c>
      <c r="Q7" s="8"/>
    </row>
    <row r="8" spans="1:17" ht="15" customHeight="1" x14ac:dyDescent="0.3">
      <c r="A8" s="208" t="s">
        <v>19</v>
      </c>
      <c r="B8" s="204">
        <v>1335</v>
      </c>
      <c r="C8" s="204">
        <v>1132</v>
      </c>
      <c r="D8" s="205">
        <v>1250</v>
      </c>
      <c r="E8" s="204">
        <v>40</v>
      </c>
      <c r="F8" s="204">
        <v>43</v>
      </c>
      <c r="G8" s="205">
        <v>46</v>
      </c>
      <c r="H8" s="204">
        <v>157</v>
      </c>
      <c r="I8" s="204">
        <v>138</v>
      </c>
      <c r="J8" s="205">
        <v>138</v>
      </c>
      <c r="K8" s="204">
        <v>1609</v>
      </c>
      <c r="L8" s="204">
        <v>1321</v>
      </c>
      <c r="M8" s="204">
        <v>1405</v>
      </c>
      <c r="N8" s="206">
        <f t="shared" si="0"/>
        <v>2.9962546816479403</v>
      </c>
      <c r="O8" s="207">
        <f t="shared" si="0"/>
        <v>3.7985865724381624</v>
      </c>
      <c r="P8" s="207">
        <f t="shared" si="0"/>
        <v>3.6799999999999997</v>
      </c>
      <c r="Q8" s="8"/>
    </row>
    <row r="9" spans="1:17" ht="15" customHeight="1" x14ac:dyDescent="0.3">
      <c r="A9" s="208" t="s">
        <v>20</v>
      </c>
      <c r="B9" s="204">
        <v>6372</v>
      </c>
      <c r="C9" s="204">
        <v>5485</v>
      </c>
      <c r="D9" s="205">
        <v>6280</v>
      </c>
      <c r="E9" s="204">
        <v>180</v>
      </c>
      <c r="F9" s="204">
        <v>173</v>
      </c>
      <c r="G9" s="205">
        <v>181</v>
      </c>
      <c r="H9" s="204">
        <v>549</v>
      </c>
      <c r="I9" s="204">
        <v>585</v>
      </c>
      <c r="J9" s="205">
        <v>620</v>
      </c>
      <c r="K9" s="204">
        <v>8241</v>
      </c>
      <c r="L9" s="204">
        <v>6770</v>
      </c>
      <c r="M9" s="204">
        <v>7809</v>
      </c>
      <c r="N9" s="206">
        <f t="shared" si="0"/>
        <v>2.8248587570621471</v>
      </c>
      <c r="O9" s="207">
        <f t="shared" si="0"/>
        <v>3.1540565177757522</v>
      </c>
      <c r="P9" s="207">
        <f t="shared" si="0"/>
        <v>2.8821656050955413</v>
      </c>
      <c r="Q9" s="8"/>
    </row>
    <row r="10" spans="1:17" ht="15" customHeight="1" x14ac:dyDescent="0.3">
      <c r="A10" s="208" t="s">
        <v>21</v>
      </c>
      <c r="B10" s="204">
        <v>361</v>
      </c>
      <c r="C10" s="204">
        <v>453</v>
      </c>
      <c r="D10" s="205">
        <v>446</v>
      </c>
      <c r="E10" s="204">
        <v>10</v>
      </c>
      <c r="F10" s="204">
        <v>9</v>
      </c>
      <c r="G10" s="205">
        <v>7</v>
      </c>
      <c r="H10" s="204">
        <v>32</v>
      </c>
      <c r="I10" s="204">
        <v>70</v>
      </c>
      <c r="J10" s="205">
        <v>58</v>
      </c>
      <c r="K10" s="204">
        <v>468</v>
      </c>
      <c r="L10" s="204">
        <v>528</v>
      </c>
      <c r="M10" s="204">
        <v>536</v>
      </c>
      <c r="N10" s="206">
        <f t="shared" si="0"/>
        <v>2.7700831024930745</v>
      </c>
      <c r="O10" s="207">
        <f t="shared" si="0"/>
        <v>1.9867549668874174</v>
      </c>
      <c r="P10" s="207">
        <f t="shared" si="0"/>
        <v>1.5695067264573992</v>
      </c>
      <c r="Q10" s="8"/>
    </row>
    <row r="11" spans="1:17" ht="15" customHeight="1" x14ac:dyDescent="0.3">
      <c r="A11" s="208" t="s">
        <v>22</v>
      </c>
      <c r="B11" s="204">
        <v>966</v>
      </c>
      <c r="C11" s="204">
        <v>702</v>
      </c>
      <c r="D11" s="205">
        <v>882</v>
      </c>
      <c r="E11" s="204">
        <v>31</v>
      </c>
      <c r="F11" s="204">
        <v>28</v>
      </c>
      <c r="G11" s="205">
        <v>40</v>
      </c>
      <c r="H11" s="204">
        <v>82</v>
      </c>
      <c r="I11" s="204">
        <v>65</v>
      </c>
      <c r="J11" s="205">
        <v>81</v>
      </c>
      <c r="K11" s="204">
        <v>1265</v>
      </c>
      <c r="L11" s="204">
        <v>927</v>
      </c>
      <c r="M11" s="204">
        <v>1159</v>
      </c>
      <c r="N11" s="206">
        <f t="shared" si="0"/>
        <v>3.2091097308488616</v>
      </c>
      <c r="O11" s="207">
        <f t="shared" si="0"/>
        <v>3.9886039886039883</v>
      </c>
      <c r="P11" s="207">
        <f t="shared" si="0"/>
        <v>4.5351473922902494</v>
      </c>
      <c r="Q11" s="8"/>
    </row>
    <row r="12" spans="1:17" ht="15" customHeight="1" x14ac:dyDescent="0.3">
      <c r="A12" s="208" t="s">
        <v>23</v>
      </c>
      <c r="B12" s="204">
        <v>263</v>
      </c>
      <c r="C12" s="204">
        <v>193</v>
      </c>
      <c r="D12" s="205">
        <v>245</v>
      </c>
      <c r="E12" s="204">
        <v>19</v>
      </c>
      <c r="F12" s="204">
        <v>9</v>
      </c>
      <c r="G12" s="205">
        <v>14</v>
      </c>
      <c r="H12" s="204">
        <v>26</v>
      </c>
      <c r="I12" s="204">
        <v>13</v>
      </c>
      <c r="J12" s="205">
        <v>23</v>
      </c>
      <c r="K12" s="204">
        <v>349</v>
      </c>
      <c r="L12" s="204">
        <v>272</v>
      </c>
      <c r="M12" s="204">
        <v>328</v>
      </c>
      <c r="N12" s="206">
        <f t="shared" si="0"/>
        <v>7.2243346007604554</v>
      </c>
      <c r="O12" s="207">
        <f t="shared" si="0"/>
        <v>4.6632124352331603</v>
      </c>
      <c r="P12" s="207">
        <f t="shared" si="0"/>
        <v>5.7142857142857144</v>
      </c>
      <c r="Q12" s="8"/>
    </row>
    <row r="13" spans="1:17" ht="15" customHeight="1" x14ac:dyDescent="0.3">
      <c r="A13" s="208" t="s">
        <v>16</v>
      </c>
      <c r="B13" s="204">
        <v>1510</v>
      </c>
      <c r="C13" s="204">
        <v>1721</v>
      </c>
      <c r="D13" s="205">
        <v>1676</v>
      </c>
      <c r="E13" s="204">
        <v>46</v>
      </c>
      <c r="F13" s="204">
        <v>45</v>
      </c>
      <c r="G13" s="205">
        <v>42</v>
      </c>
      <c r="H13" s="204">
        <v>165</v>
      </c>
      <c r="I13" s="204">
        <v>149</v>
      </c>
      <c r="J13" s="205">
        <v>135</v>
      </c>
      <c r="K13" s="204">
        <v>1761</v>
      </c>
      <c r="L13" s="204">
        <v>1950</v>
      </c>
      <c r="M13" s="204">
        <v>1918</v>
      </c>
      <c r="N13" s="206">
        <f t="shared" si="0"/>
        <v>3.0463576158940397</v>
      </c>
      <c r="O13" s="207">
        <f t="shared" si="0"/>
        <v>2.6147588611272514</v>
      </c>
      <c r="P13" s="207">
        <f t="shared" si="0"/>
        <v>2.5059665871121717</v>
      </c>
      <c r="Q13" s="8"/>
    </row>
    <row r="14" spans="1:17" ht="18.899999999999999" customHeight="1" thickBot="1" x14ac:dyDescent="0.35">
      <c r="A14" s="60" t="s">
        <v>6</v>
      </c>
      <c r="B14" s="4">
        <f t="shared" ref="B14:M14" si="1">SUM(B6:B13)</f>
        <v>37251</v>
      </c>
      <c r="C14" s="4">
        <f t="shared" si="1"/>
        <v>30691</v>
      </c>
      <c r="D14" s="5">
        <f t="shared" si="1"/>
        <v>34276</v>
      </c>
      <c r="E14" s="4">
        <f t="shared" si="1"/>
        <v>688</v>
      </c>
      <c r="F14" s="4">
        <f t="shared" si="1"/>
        <v>561</v>
      </c>
      <c r="G14" s="5">
        <f t="shared" si="1"/>
        <v>618</v>
      </c>
      <c r="H14" s="4">
        <f t="shared" si="1"/>
        <v>2383</v>
      </c>
      <c r="I14" s="4">
        <f t="shared" si="1"/>
        <v>2161</v>
      </c>
      <c r="J14" s="5">
        <f t="shared" si="1"/>
        <v>2302</v>
      </c>
      <c r="K14" s="4">
        <f t="shared" si="1"/>
        <v>44934</v>
      </c>
      <c r="L14" s="4">
        <f t="shared" si="1"/>
        <v>35853</v>
      </c>
      <c r="M14" s="4">
        <f t="shared" si="1"/>
        <v>40114</v>
      </c>
      <c r="N14" s="6">
        <f t="shared" si="0"/>
        <v>1.846930283750772</v>
      </c>
      <c r="O14" s="7">
        <f t="shared" si="0"/>
        <v>1.8278974292137762</v>
      </c>
      <c r="P14" s="7">
        <f t="shared" si="0"/>
        <v>1.8030108530750382</v>
      </c>
      <c r="Q14" s="8"/>
    </row>
    <row r="15" spans="1:17" ht="18.899999999999999" customHeight="1" x14ac:dyDescent="0.3">
      <c r="A15" s="64" t="s">
        <v>17</v>
      </c>
      <c r="B15" s="64"/>
      <c r="C15" s="64"/>
      <c r="D15" s="64"/>
      <c r="E15" s="6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.899999999999999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8.899999999999999" customHeight="1" thickBot="1" x14ac:dyDescent="0.35">
      <c r="A17" s="23"/>
      <c r="B17" s="23"/>
      <c r="C17" s="23"/>
      <c r="D17" s="23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8.899999999999999" customHeight="1" x14ac:dyDescent="0.3">
      <c r="A18" s="229" t="s">
        <v>278</v>
      </c>
      <c r="B18" s="231" t="s">
        <v>0</v>
      </c>
      <c r="C18" s="232"/>
      <c r="D18" s="233"/>
      <c r="E18" s="231" t="s">
        <v>4</v>
      </c>
      <c r="F18" s="232"/>
      <c r="G18" s="233"/>
      <c r="H18" s="231" t="s">
        <v>1</v>
      </c>
      <c r="I18" s="232"/>
      <c r="J18" s="233"/>
      <c r="K18" s="232" t="s">
        <v>2</v>
      </c>
      <c r="L18" s="232"/>
      <c r="M18" s="232"/>
      <c r="N18" s="231" t="s">
        <v>3</v>
      </c>
      <c r="O18" s="232"/>
      <c r="P18" s="232"/>
      <c r="Q18" s="8"/>
    </row>
    <row r="19" spans="1:17" ht="18.899999999999999" customHeight="1" x14ac:dyDescent="0.3">
      <c r="A19" s="234"/>
      <c r="B19" s="227" t="s">
        <v>55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8"/>
    </row>
    <row r="20" spans="1:17" ht="18.899999999999999" customHeight="1" x14ac:dyDescent="0.3">
      <c r="A20" s="230"/>
      <c r="B20" s="183" t="s">
        <v>62</v>
      </c>
      <c r="C20" s="123" t="s">
        <v>63</v>
      </c>
      <c r="D20" s="184"/>
      <c r="E20" s="183" t="s">
        <v>62</v>
      </c>
      <c r="F20" s="123" t="s">
        <v>63</v>
      </c>
      <c r="G20" s="123"/>
      <c r="H20" s="183" t="s">
        <v>62</v>
      </c>
      <c r="I20" s="123" t="s">
        <v>63</v>
      </c>
      <c r="J20" s="184"/>
      <c r="K20" s="183" t="s">
        <v>62</v>
      </c>
      <c r="L20" s="123" t="s">
        <v>63</v>
      </c>
      <c r="M20" s="123"/>
      <c r="N20" s="183" t="s">
        <v>62</v>
      </c>
      <c r="O20" s="123" t="s">
        <v>63</v>
      </c>
      <c r="P20" s="121"/>
      <c r="Q20" s="8"/>
    </row>
    <row r="21" spans="1:17" ht="15" customHeight="1" x14ac:dyDescent="0.3">
      <c r="A21" s="124" t="s">
        <v>18</v>
      </c>
      <c r="B21" s="209">
        <f>('5'!D6/'5'!B6)-1</f>
        <v>-0.11416589002795896</v>
      </c>
      <c r="C21" s="210">
        <f>(D6/C6)-1</f>
        <v>0.22250803858520896</v>
      </c>
      <c r="D21" s="193"/>
      <c r="E21" s="210">
        <f>(G6/E6)-1</f>
        <v>-0.14925373134328357</v>
      </c>
      <c r="F21" s="210">
        <f>(G6/F6)-1</f>
        <v>0.29545454545454541</v>
      </c>
      <c r="G21" s="193"/>
      <c r="H21" s="210">
        <f>(J6/H6)-1</f>
        <v>-4.166666666666663E-2</v>
      </c>
      <c r="I21" s="210">
        <f>(J6/I6)-1</f>
        <v>0.14184397163120566</v>
      </c>
      <c r="J21" s="193"/>
      <c r="K21" s="210">
        <f>(M6/K6)-1</f>
        <v>-0.13294422827496755</v>
      </c>
      <c r="L21" s="210">
        <f>(M6/L6)-1</f>
        <v>0.27759197324414719</v>
      </c>
      <c r="M21" s="179"/>
      <c r="N21" s="211">
        <f>(P6-N6)/P6</f>
        <v>-4.1243602949592131E-2</v>
      </c>
      <c r="O21" s="211">
        <f>(P6-O6)/P6</f>
        <v>5.6309584250014012E-2</v>
      </c>
      <c r="P21" s="212"/>
      <c r="Q21" s="8"/>
    </row>
    <row r="22" spans="1:17" ht="15" customHeight="1" x14ac:dyDescent="0.3">
      <c r="A22" s="124" t="s">
        <v>53</v>
      </c>
      <c r="B22" s="213">
        <f>('5'!D7/'5'!B7)-1</f>
        <v>-0.11120256811260187</v>
      </c>
      <c r="C22" s="196">
        <f t="shared" ref="C22:C29" si="2">(D7/C7)-1</f>
        <v>0.11033419023136237</v>
      </c>
      <c r="D22" s="195"/>
      <c r="E22" s="196">
        <f t="shared" ref="E22:E29" si="3">(G7/E7)-1</f>
        <v>-0.2169491525423729</v>
      </c>
      <c r="F22" s="196">
        <f t="shared" ref="F22:F29" si="4">(G7/F7)-1</f>
        <v>0.10000000000000009</v>
      </c>
      <c r="G22" s="195"/>
      <c r="H22" s="196">
        <f t="shared" ref="H22:H29" si="5">(J7/H7)-1</f>
        <v>-9.8006644518272457E-2</v>
      </c>
      <c r="I22" s="196">
        <f t="shared" ref="I22:I29" si="6">(J7/I7)-1</f>
        <v>8.6000000000000076E-2</v>
      </c>
      <c r="J22" s="195"/>
      <c r="K22" s="196">
        <f t="shared" ref="K22:K29" si="7">(M7/K7)-1</f>
        <v>-0.13751464999822427</v>
      </c>
      <c r="L22" s="196">
        <f t="shared" ref="L22:L29" si="8">(M7/L7)-1</f>
        <v>0.10426518734085133</v>
      </c>
      <c r="M22" s="130"/>
      <c r="N22" s="214">
        <f t="shared" ref="N22:N29" si="9">(P7-N7)/P7</f>
        <v>-0.1350443394233008</v>
      </c>
      <c r="O22" s="214">
        <f t="shared" ref="O22:O29" si="10">(P7-O7)/P7</f>
        <v>-9.3947183921477793E-3</v>
      </c>
      <c r="P22" s="215"/>
      <c r="Q22" s="8"/>
    </row>
    <row r="23" spans="1:17" ht="15" customHeight="1" x14ac:dyDescent="0.3">
      <c r="A23" s="124" t="s">
        <v>19</v>
      </c>
      <c r="B23" s="213">
        <f>('5'!D8/'5'!B8)-1</f>
        <v>-6.3670411985018771E-2</v>
      </c>
      <c r="C23" s="196">
        <f t="shared" si="2"/>
        <v>0.10424028268551244</v>
      </c>
      <c r="D23" s="195"/>
      <c r="E23" s="196">
        <f t="shared" si="3"/>
        <v>0.14999999999999991</v>
      </c>
      <c r="F23" s="196">
        <f t="shared" si="4"/>
        <v>6.9767441860465018E-2</v>
      </c>
      <c r="G23" s="195"/>
      <c r="H23" s="196">
        <f t="shared" si="5"/>
        <v>-0.12101910828025475</v>
      </c>
      <c r="I23" s="196">
        <f t="shared" si="6"/>
        <v>0</v>
      </c>
      <c r="J23" s="195"/>
      <c r="K23" s="196">
        <f t="shared" si="7"/>
        <v>-0.12678682411435671</v>
      </c>
      <c r="L23" s="196">
        <f t="shared" si="8"/>
        <v>6.3588190764572339E-2</v>
      </c>
      <c r="M23" s="130"/>
      <c r="N23" s="214">
        <f t="shared" si="9"/>
        <v>0.18580035824784225</v>
      </c>
      <c r="O23" s="214">
        <f t="shared" si="10"/>
        <v>-3.2224612075587702E-2</v>
      </c>
      <c r="P23" s="215"/>
      <c r="Q23" s="8"/>
    </row>
    <row r="24" spans="1:17" ht="15" customHeight="1" x14ac:dyDescent="0.3">
      <c r="A24" s="124" t="s">
        <v>20</v>
      </c>
      <c r="B24" s="213">
        <f>('5'!D9/'5'!B9)-1</f>
        <v>-1.4438166980539902E-2</v>
      </c>
      <c r="C24" s="196">
        <f t="shared" si="2"/>
        <v>0.14494074749316321</v>
      </c>
      <c r="D24" s="195"/>
      <c r="E24" s="196">
        <f t="shared" si="3"/>
        <v>5.5555555555555358E-3</v>
      </c>
      <c r="F24" s="196">
        <f t="shared" si="4"/>
        <v>4.6242774566473965E-2</v>
      </c>
      <c r="G24" s="195"/>
      <c r="H24" s="196">
        <f t="shared" si="5"/>
        <v>0.12932604735883424</v>
      </c>
      <c r="I24" s="196">
        <f t="shared" si="6"/>
        <v>5.9829059829059839E-2</v>
      </c>
      <c r="J24" s="195"/>
      <c r="K24" s="196">
        <f t="shared" si="7"/>
        <v>-5.2420822715689819E-2</v>
      </c>
      <c r="L24" s="196">
        <f t="shared" si="8"/>
        <v>0.15347119645494822</v>
      </c>
      <c r="M24" s="130"/>
      <c r="N24" s="214">
        <f t="shared" si="9"/>
        <v>1.9883259980647289E-2</v>
      </c>
      <c r="O24" s="214">
        <f t="shared" si="10"/>
        <v>-9.4335631581863241E-2</v>
      </c>
      <c r="P24" s="215"/>
      <c r="Q24" s="8"/>
    </row>
    <row r="25" spans="1:17" ht="15" customHeight="1" x14ac:dyDescent="0.3">
      <c r="A25" s="124" t="s">
        <v>21</v>
      </c>
      <c r="B25" s="213">
        <f>('5'!D10/'5'!B10)-1</f>
        <v>0.23545706371191133</v>
      </c>
      <c r="C25" s="196">
        <f t="shared" si="2"/>
        <v>-1.5452538631346546E-2</v>
      </c>
      <c r="D25" s="195"/>
      <c r="E25" s="196">
        <f t="shared" si="3"/>
        <v>-0.30000000000000004</v>
      </c>
      <c r="F25" s="196">
        <f t="shared" si="4"/>
        <v>-0.22222222222222221</v>
      </c>
      <c r="G25" s="195"/>
      <c r="H25" s="196">
        <f t="shared" si="5"/>
        <v>0.8125</v>
      </c>
      <c r="I25" s="196">
        <f t="shared" si="6"/>
        <v>-0.17142857142857137</v>
      </c>
      <c r="J25" s="195"/>
      <c r="K25" s="196">
        <f t="shared" si="7"/>
        <v>0.14529914529914523</v>
      </c>
      <c r="L25" s="196">
        <f t="shared" si="8"/>
        <v>1.5151515151515138E-2</v>
      </c>
      <c r="M25" s="130"/>
      <c r="N25" s="214">
        <f t="shared" si="9"/>
        <v>-0.76493866244558739</v>
      </c>
      <c r="O25" s="214">
        <f t="shared" si="10"/>
        <v>-0.26584673604541159</v>
      </c>
      <c r="P25" s="215"/>
      <c r="Q25" s="8"/>
    </row>
    <row r="26" spans="1:17" ht="15" customHeight="1" x14ac:dyDescent="0.3">
      <c r="A26" s="124" t="s">
        <v>22</v>
      </c>
      <c r="B26" s="213">
        <f>('5'!D11/'5'!B11)-1</f>
        <v>-8.6956521739130488E-2</v>
      </c>
      <c r="C26" s="196">
        <f t="shared" si="2"/>
        <v>0.25641025641025639</v>
      </c>
      <c r="D26" s="195"/>
      <c r="E26" s="196">
        <f t="shared" si="3"/>
        <v>0.29032258064516125</v>
      </c>
      <c r="F26" s="196">
        <f t="shared" si="4"/>
        <v>0.4285714285714286</v>
      </c>
      <c r="G26" s="195"/>
      <c r="H26" s="196">
        <f t="shared" si="5"/>
        <v>-1.2195121951219523E-2</v>
      </c>
      <c r="I26" s="196">
        <f t="shared" si="6"/>
        <v>0.24615384615384617</v>
      </c>
      <c r="J26" s="195"/>
      <c r="K26" s="196">
        <f t="shared" si="7"/>
        <v>-8.3794466403162016E-2</v>
      </c>
      <c r="L26" s="196">
        <f t="shared" si="8"/>
        <v>0.25026968716289111</v>
      </c>
      <c r="M26" s="130"/>
      <c r="N26" s="214">
        <f t="shared" si="9"/>
        <v>0.29239130434782601</v>
      </c>
      <c r="O26" s="214">
        <f t="shared" si="10"/>
        <v>0.12051282051282057</v>
      </c>
      <c r="P26" s="215"/>
      <c r="Q26" s="8"/>
    </row>
    <row r="27" spans="1:17" ht="15" customHeight="1" x14ac:dyDescent="0.3">
      <c r="A27" s="124" t="s">
        <v>23</v>
      </c>
      <c r="B27" s="213">
        <f>('5'!D12/'5'!B12)-1</f>
        <v>-6.84410646387833E-2</v>
      </c>
      <c r="C27" s="196">
        <f t="shared" si="2"/>
        <v>0.26943005181347157</v>
      </c>
      <c r="D27" s="195"/>
      <c r="E27" s="196">
        <f t="shared" si="3"/>
        <v>-0.26315789473684215</v>
      </c>
      <c r="F27" s="196">
        <f t="shared" si="4"/>
        <v>0.55555555555555558</v>
      </c>
      <c r="G27" s="195"/>
      <c r="H27" s="196">
        <f t="shared" si="5"/>
        <v>-0.11538461538461542</v>
      </c>
      <c r="I27" s="196">
        <f t="shared" si="6"/>
        <v>0.76923076923076916</v>
      </c>
      <c r="J27" s="195"/>
      <c r="K27" s="196">
        <f t="shared" si="7"/>
        <v>-6.017191977077363E-2</v>
      </c>
      <c r="L27" s="196">
        <f t="shared" si="8"/>
        <v>0.20588235294117641</v>
      </c>
      <c r="M27" s="130"/>
      <c r="N27" s="214">
        <f t="shared" si="9"/>
        <v>-0.26425855513307966</v>
      </c>
      <c r="O27" s="214">
        <f t="shared" si="10"/>
        <v>0.18393782383419696</v>
      </c>
      <c r="P27" s="215"/>
      <c r="Q27" s="8"/>
    </row>
    <row r="28" spans="1:17" ht="15" customHeight="1" x14ac:dyDescent="0.3">
      <c r="A28" s="124" t="s">
        <v>16</v>
      </c>
      <c r="B28" s="213">
        <f>('5'!D13/'5'!B13)-1</f>
        <v>0.10993377483443711</v>
      </c>
      <c r="C28" s="196">
        <f t="shared" si="2"/>
        <v>-2.6147588611272532E-2</v>
      </c>
      <c r="D28" s="195"/>
      <c r="E28" s="196">
        <f t="shared" si="3"/>
        <v>-8.6956521739130488E-2</v>
      </c>
      <c r="F28" s="196">
        <f t="shared" si="4"/>
        <v>-6.6666666666666652E-2</v>
      </c>
      <c r="G28" s="195"/>
      <c r="H28" s="196">
        <f t="shared" si="5"/>
        <v>-0.18181818181818177</v>
      </c>
      <c r="I28" s="196">
        <f t="shared" si="6"/>
        <v>-9.3959731543624136E-2</v>
      </c>
      <c r="J28" s="195"/>
      <c r="K28" s="196">
        <f t="shared" si="7"/>
        <v>8.9153889835320799E-2</v>
      </c>
      <c r="L28" s="196">
        <f t="shared" si="8"/>
        <v>-1.6410256410256396E-2</v>
      </c>
      <c r="M28" s="130"/>
      <c r="N28" s="214">
        <f t="shared" si="9"/>
        <v>-0.21564175339009783</v>
      </c>
      <c r="O28" s="214">
        <f t="shared" si="10"/>
        <v>-4.3413297916493725E-2</v>
      </c>
      <c r="P28" s="215"/>
      <c r="Q28" s="8"/>
    </row>
    <row r="29" spans="1:17" ht="18" customHeight="1" thickBot="1" x14ac:dyDescent="0.35">
      <c r="A29" s="62" t="s">
        <v>6</v>
      </c>
      <c r="B29" s="63">
        <f>('5'!D14/'5'!B14)-1</f>
        <v>-7.9863627822071903E-2</v>
      </c>
      <c r="C29" s="63">
        <f t="shared" si="2"/>
        <v>0.11680948812355418</v>
      </c>
      <c r="D29" s="58"/>
      <c r="E29" s="63">
        <f t="shared" si="3"/>
        <v>-0.10174418604651159</v>
      </c>
      <c r="F29" s="63">
        <f t="shared" si="4"/>
        <v>0.10160427807486627</v>
      </c>
      <c r="G29" s="58"/>
      <c r="H29" s="63">
        <f t="shared" si="5"/>
        <v>-3.3990767939572009E-2</v>
      </c>
      <c r="I29" s="63">
        <f t="shared" si="6"/>
        <v>6.5247570569180846E-2</v>
      </c>
      <c r="J29" s="58"/>
      <c r="K29" s="63">
        <f t="shared" si="7"/>
        <v>-0.10726843815373655</v>
      </c>
      <c r="L29" s="63">
        <f t="shared" si="8"/>
        <v>0.11884640058014662</v>
      </c>
      <c r="M29" s="58"/>
      <c r="N29" s="63">
        <f t="shared" si="9"/>
        <v>-2.4358938605848722E-2</v>
      </c>
      <c r="O29" s="63">
        <f t="shared" si="10"/>
        <v>-1.3802787762643756E-2</v>
      </c>
      <c r="P29" s="58"/>
      <c r="Q29" s="8"/>
    </row>
    <row r="30" spans="1:17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</sheetData>
  <sheetProtection algorithmName="SHA-512" hashValue="66NEdX9APBDrxrpSQ6zQ6toTn5oj+Njj5UsCXMzj+j436f3fEfv5LVDvcT/gIucoletRBHz1i64LZKkUe7PL1w==" saltValue="r8yOvK8kqbsqQJlQepJTmg==" spinCount="100000" sheet="1" objects="1" scenarios="1" selectLockedCells="1" selectUnlockedCells="1"/>
  <mergeCells count="13">
    <mergeCell ref="N18:P18"/>
    <mergeCell ref="B19:P19"/>
    <mergeCell ref="N4:P4"/>
    <mergeCell ref="A18:A20"/>
    <mergeCell ref="B18:D18"/>
    <mergeCell ref="E18:G18"/>
    <mergeCell ref="H18:J18"/>
    <mergeCell ref="K18:M18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64" orientation="portrait" verticalDpi="0" r:id="rId1"/>
  <ignoredErrors>
    <ignoredError sqref="B14:M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3CCB0-E5CA-4EF9-946F-C16FFF8F1D97}">
  <sheetPr codeName="Folha9">
    <tabColor theme="4" tint="0.59999389629810485"/>
  </sheetPr>
  <dimension ref="A1:U22"/>
  <sheetViews>
    <sheetView showGridLines="0" zoomScale="80" zoomScaleNormal="80" workbookViewId="0">
      <selection activeCell="M5" sqref="M5"/>
    </sheetView>
  </sheetViews>
  <sheetFormatPr defaultColWidth="9.109375" defaultRowHeight="14.4" x14ac:dyDescent="0.3"/>
  <cols>
    <col min="1" max="1" width="11.88671875" customWidth="1"/>
    <col min="2" max="16" width="8" customWidth="1"/>
  </cols>
  <sheetData>
    <row r="1" spans="1:21" ht="6" customHeight="1" x14ac:dyDescent="0.3"/>
    <row r="2" spans="1:21" ht="18.899999999999999" customHeight="1" x14ac:dyDescent="0.3">
      <c r="A2" s="57" t="s">
        <v>275</v>
      </c>
      <c r="B2" s="2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8.899999999999999" customHeight="1" x14ac:dyDescent="0.3">
      <c r="A3" s="23"/>
      <c r="B3" s="2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8.899999999999999" customHeight="1" x14ac:dyDescent="0.3">
      <c r="A4" s="241" t="s">
        <v>279</v>
      </c>
      <c r="B4" s="243" t="s">
        <v>4</v>
      </c>
      <c r="C4" s="244"/>
      <c r="D4" s="244"/>
      <c r="E4" s="244"/>
      <c r="F4" s="244"/>
      <c r="G4" s="244" t="s">
        <v>1</v>
      </c>
      <c r="H4" s="244"/>
      <c r="I4" s="244"/>
      <c r="J4" s="244"/>
      <c r="K4" s="245"/>
      <c r="L4" s="243" t="s">
        <v>2</v>
      </c>
      <c r="M4" s="244"/>
      <c r="N4" s="244"/>
      <c r="O4" s="244"/>
      <c r="P4" s="244"/>
      <c r="U4" s="8"/>
    </row>
    <row r="5" spans="1:21" ht="30" customHeight="1" x14ac:dyDescent="0.3">
      <c r="A5" s="242"/>
      <c r="B5" s="34">
        <v>2019</v>
      </c>
      <c r="C5" s="35">
        <v>2021</v>
      </c>
      <c r="D5" s="201">
        <v>2022</v>
      </c>
      <c r="E5" s="98" t="s">
        <v>62</v>
      </c>
      <c r="F5" s="100" t="s">
        <v>63</v>
      </c>
      <c r="G5" s="35">
        <v>2019</v>
      </c>
      <c r="H5" s="35">
        <v>2021</v>
      </c>
      <c r="I5" s="201">
        <v>2022</v>
      </c>
      <c r="J5" s="98" t="s">
        <v>62</v>
      </c>
      <c r="K5" s="100" t="s">
        <v>63</v>
      </c>
      <c r="L5" s="34">
        <v>2019</v>
      </c>
      <c r="M5" s="35">
        <v>2021</v>
      </c>
      <c r="N5" s="201">
        <v>2022</v>
      </c>
      <c r="O5" s="98" t="s">
        <v>62</v>
      </c>
      <c r="P5" s="98" t="s">
        <v>63</v>
      </c>
      <c r="U5" s="8"/>
    </row>
    <row r="6" spans="1:21" ht="18.899999999999999" customHeight="1" x14ac:dyDescent="0.3">
      <c r="A6" s="67" t="s">
        <v>40</v>
      </c>
      <c r="B6" s="84">
        <v>403</v>
      </c>
      <c r="C6" s="84">
        <v>378</v>
      </c>
      <c r="D6" s="202">
        <v>404</v>
      </c>
      <c r="E6" s="99">
        <f>(D6/B6)-1</f>
        <v>2.4813895781636841E-3</v>
      </c>
      <c r="F6" s="101">
        <f>(D6/C6)-1</f>
        <v>6.8783068783068835E-2</v>
      </c>
      <c r="G6" s="84">
        <v>1515</v>
      </c>
      <c r="H6" s="84">
        <v>1491</v>
      </c>
      <c r="I6" s="202">
        <v>1538</v>
      </c>
      <c r="J6" s="61">
        <f>(I6/G6)-1</f>
        <v>1.5181518151815121E-2</v>
      </c>
      <c r="K6" s="101">
        <f>(I6/H6)-1</f>
        <v>3.1522468142186399E-2</v>
      </c>
      <c r="L6" s="84">
        <v>28876</v>
      </c>
      <c r="M6" s="84">
        <v>24419</v>
      </c>
      <c r="N6" s="202">
        <v>27049</v>
      </c>
      <c r="O6" s="61">
        <f>(N6/L6)-1</f>
        <v>-6.3270536085330398E-2</v>
      </c>
      <c r="P6" s="61">
        <f>(N6/M6)-1</f>
        <v>0.10770301814161098</v>
      </c>
      <c r="U6" s="8"/>
    </row>
    <row r="7" spans="1:21" ht="18.899999999999999" customHeight="1" x14ac:dyDescent="0.3">
      <c r="A7" s="67" t="s">
        <v>41</v>
      </c>
      <c r="B7" s="84">
        <v>145</v>
      </c>
      <c r="C7" s="84">
        <v>83</v>
      </c>
      <c r="D7" s="202">
        <v>107</v>
      </c>
      <c r="E7" s="61">
        <f>(D7/B7)-1</f>
        <v>-0.26206896551724135</v>
      </c>
      <c r="F7" s="101">
        <f>(D7/C7)-1</f>
        <v>0.28915662650602414</v>
      </c>
      <c r="G7" s="84">
        <v>418</v>
      </c>
      <c r="H7" s="84">
        <v>364</v>
      </c>
      <c r="I7" s="202">
        <v>414</v>
      </c>
      <c r="J7" s="61">
        <f>(I7/G7)-1</f>
        <v>-9.5693779904306719E-3</v>
      </c>
      <c r="K7" s="101">
        <f>(I7/H7)-1</f>
        <v>0.13736263736263732</v>
      </c>
      <c r="L7" s="84">
        <v>10667</v>
      </c>
      <c r="M7" s="84">
        <v>7717</v>
      </c>
      <c r="N7" s="202">
        <v>8573</v>
      </c>
      <c r="O7" s="61">
        <f>(N7/L7)-1</f>
        <v>-0.19630636542608049</v>
      </c>
      <c r="P7" s="61">
        <f>(N7/M7)-1</f>
        <v>0.11092393417131019</v>
      </c>
      <c r="U7" s="8"/>
    </row>
    <row r="8" spans="1:21" ht="18.899999999999999" customHeight="1" x14ac:dyDescent="0.3">
      <c r="A8" s="67" t="s">
        <v>42</v>
      </c>
      <c r="B8" s="84">
        <v>140</v>
      </c>
      <c r="C8" s="84">
        <v>100</v>
      </c>
      <c r="D8" s="202">
        <v>107</v>
      </c>
      <c r="E8" s="61">
        <f>(D8/B8)-1</f>
        <v>-0.23571428571428577</v>
      </c>
      <c r="F8" s="101">
        <f>(D8/C8)-1</f>
        <v>7.0000000000000062E-2</v>
      </c>
      <c r="G8" s="84">
        <v>450</v>
      </c>
      <c r="H8" s="84">
        <v>306</v>
      </c>
      <c r="I8" s="202">
        <v>350</v>
      </c>
      <c r="J8" s="61">
        <f>(I8/G8)-1</f>
        <v>-0.22222222222222221</v>
      </c>
      <c r="K8" s="101">
        <f>(I8/H8)-1</f>
        <v>0.14379084967320255</v>
      </c>
      <c r="L8" s="84">
        <v>5391</v>
      </c>
      <c r="M8" s="84">
        <v>3717</v>
      </c>
      <c r="N8" s="202">
        <v>4492</v>
      </c>
      <c r="O8" s="61">
        <f>(N8/L8)-1</f>
        <v>-0.16675941383787796</v>
      </c>
      <c r="P8" s="61">
        <f>(N8/M8)-1</f>
        <v>0.20850147968792032</v>
      </c>
      <c r="U8" s="8"/>
    </row>
    <row r="9" spans="1:21" ht="18.899999999999999" customHeight="1" thickBot="1" x14ac:dyDescent="0.35">
      <c r="A9" s="62" t="s">
        <v>6</v>
      </c>
      <c r="B9" s="4">
        <f t="shared" ref="B9:D9" si="0">SUM(B6:B8)</f>
        <v>688</v>
      </c>
      <c r="C9" s="4">
        <f t="shared" si="0"/>
        <v>561</v>
      </c>
      <c r="D9" s="5">
        <f t="shared" si="0"/>
        <v>618</v>
      </c>
      <c r="E9" s="63">
        <f>(D9/B9)-1</f>
        <v>-0.10174418604651159</v>
      </c>
      <c r="F9" s="102">
        <f>(D9/C9)-1</f>
        <v>0.10160427807486627</v>
      </c>
      <c r="G9" s="4">
        <f>SUM(G6:G8)</f>
        <v>2383</v>
      </c>
      <c r="H9" s="4">
        <f>SUM(H6:H8)</f>
        <v>2161</v>
      </c>
      <c r="I9" s="5">
        <f>SUM(I6:I8)</f>
        <v>2302</v>
      </c>
      <c r="J9" s="63">
        <f>(I9/G9)-1</f>
        <v>-3.3990767939572009E-2</v>
      </c>
      <c r="K9" s="102">
        <f>(I9/H9)-1</f>
        <v>6.5247570569180846E-2</v>
      </c>
      <c r="L9" s="4">
        <f>SUM(L6:L8)</f>
        <v>44934</v>
      </c>
      <c r="M9" s="4">
        <f>SUM(M6:M8)</f>
        <v>35853</v>
      </c>
      <c r="N9" s="5">
        <f>SUM(N6:N8)</f>
        <v>40114</v>
      </c>
      <c r="O9" s="63">
        <f>(N9/L9)-1</f>
        <v>-0.10726843815373655</v>
      </c>
      <c r="P9" s="63">
        <f>(N9/M9)-1</f>
        <v>0.11884640058014662</v>
      </c>
      <c r="U9" s="8"/>
    </row>
    <row r="10" spans="1:21" ht="18.899999999999999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8.899999999999999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8.899999999999999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8.899999999999999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8.899999999999999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8.899999999999999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8.899999999999999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</sheetData>
  <sheetProtection algorithmName="SHA-512" hashValue="LDR/e6yBadbL3zI7Hhnj814q9PuZQGbZC59kOfgfC+g9qmR0oss9Tz2VbD26QBpXrfromRRnh4Cvl6rVtzSO/g==" saltValue="XNcLUVew0wM2tqZC8EpTgQ==" spinCount="100000" sheet="1" objects="1" scenarios="1" selectLockedCells="1" selectUnlockedCells="1"/>
  <mergeCells count="4">
    <mergeCell ref="A4:A5"/>
    <mergeCell ref="B4:F4"/>
    <mergeCell ref="G4:K4"/>
    <mergeCell ref="L4:P4"/>
  </mergeCells>
  <pageMargins left="0.7" right="0.7" top="0.75" bottom="0.75" header="0.3" footer="0.3"/>
  <pageSetup paperSize="9" scale="97" orientation="portrait" verticalDpi="0" r:id="rId1"/>
  <ignoredErrors>
    <ignoredError sqref="B9:D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027-44AD-46C7-935F-81211D837BA3}">
  <sheetPr>
    <tabColor theme="4" tint="0.59999389629810485"/>
  </sheetPr>
  <dimension ref="A1:N33"/>
  <sheetViews>
    <sheetView showGridLines="0" zoomScale="80" zoomScaleNormal="80" workbookViewId="0">
      <selection activeCell="H23" sqref="H23"/>
    </sheetView>
  </sheetViews>
  <sheetFormatPr defaultColWidth="9.109375" defaultRowHeight="14.4" x14ac:dyDescent="0.3"/>
  <cols>
    <col min="1" max="1" width="15.77734375" customWidth="1"/>
    <col min="2" max="7" width="7.44140625" customWidth="1"/>
    <col min="8" max="13" width="7.88671875" customWidth="1"/>
    <col min="14" max="14" width="2.88671875" customWidth="1"/>
  </cols>
  <sheetData>
    <row r="1" spans="1:14" ht="6" customHeight="1" x14ac:dyDescent="0.3"/>
    <row r="2" spans="1:14" ht="18.899999999999999" customHeight="1" x14ac:dyDescent="0.3">
      <c r="A2" s="57" t="s">
        <v>264</v>
      </c>
      <c r="B2" s="57"/>
      <c r="C2" s="57"/>
      <c r="D2" s="57"/>
      <c r="E2" s="57"/>
      <c r="F2" s="65"/>
      <c r="G2" s="8"/>
      <c r="H2" s="8"/>
      <c r="I2" s="8"/>
      <c r="J2" s="8"/>
      <c r="K2" s="8"/>
      <c r="L2" s="8"/>
      <c r="M2" s="8"/>
      <c r="N2" s="8"/>
    </row>
    <row r="3" spans="1:14" ht="18.899999999999999" customHeight="1" thickBot="1" x14ac:dyDescent="0.35">
      <c r="A3" s="57"/>
      <c r="B3" s="22"/>
      <c r="C3" s="22"/>
      <c r="D3" s="22"/>
      <c r="E3" s="22"/>
      <c r="F3" s="8"/>
      <c r="G3" s="8"/>
      <c r="H3" s="8"/>
      <c r="I3" s="8"/>
      <c r="J3" s="8"/>
      <c r="K3" s="8"/>
      <c r="L3" s="8"/>
      <c r="M3" s="8"/>
      <c r="N3" s="8"/>
    </row>
    <row r="4" spans="1:14" ht="18.899999999999999" customHeight="1" x14ac:dyDescent="0.3">
      <c r="A4" s="246" t="s">
        <v>269</v>
      </c>
      <c r="B4" s="247" t="s">
        <v>4</v>
      </c>
      <c r="C4" s="229"/>
      <c r="D4" s="248"/>
      <c r="E4" s="229" t="s">
        <v>1</v>
      </c>
      <c r="F4" s="229"/>
      <c r="G4" s="229"/>
      <c r="H4" s="247" t="s">
        <v>2</v>
      </c>
      <c r="I4" s="229"/>
      <c r="J4" s="248"/>
      <c r="K4" s="229" t="s">
        <v>51</v>
      </c>
      <c r="L4" s="229"/>
      <c r="M4" s="229"/>
      <c r="N4" s="8"/>
    </row>
    <row r="5" spans="1:14" ht="19.2" customHeight="1" x14ac:dyDescent="0.3">
      <c r="A5" s="242"/>
      <c r="B5" s="40">
        <v>2019</v>
      </c>
      <c r="C5" s="41">
        <v>2021</v>
      </c>
      <c r="D5" s="79">
        <v>2022</v>
      </c>
      <c r="E5" s="40">
        <v>2019</v>
      </c>
      <c r="F5" s="41">
        <v>2021</v>
      </c>
      <c r="G5" s="79">
        <v>2022</v>
      </c>
      <c r="H5" s="40">
        <v>2019</v>
      </c>
      <c r="I5" s="41">
        <v>2021</v>
      </c>
      <c r="J5" s="79">
        <v>2022</v>
      </c>
      <c r="K5" s="40">
        <v>2019</v>
      </c>
      <c r="L5" s="41">
        <v>2021</v>
      </c>
      <c r="M5" s="39">
        <v>2022</v>
      </c>
      <c r="N5" s="8"/>
    </row>
    <row r="6" spans="1:14" ht="13.95" customHeight="1" x14ac:dyDescent="0.3">
      <c r="A6" s="185" t="s">
        <v>42</v>
      </c>
      <c r="B6" s="186">
        <v>140</v>
      </c>
      <c r="C6" s="187">
        <v>100</v>
      </c>
      <c r="D6" s="188">
        <v>107</v>
      </c>
      <c r="E6" s="187">
        <v>450</v>
      </c>
      <c r="F6" s="187">
        <v>306</v>
      </c>
      <c r="G6" s="187">
        <v>350</v>
      </c>
      <c r="H6" s="189">
        <v>5391</v>
      </c>
      <c r="I6" s="187">
        <v>3717</v>
      </c>
      <c r="J6" s="188">
        <v>4492</v>
      </c>
      <c r="K6" s="187">
        <f t="shared" ref="K6:M13" si="0">B6+E6+H6</f>
        <v>5981</v>
      </c>
      <c r="L6" s="187">
        <f t="shared" si="0"/>
        <v>4123</v>
      </c>
      <c r="M6" s="187">
        <f t="shared" si="0"/>
        <v>4949</v>
      </c>
      <c r="N6" s="8"/>
    </row>
    <row r="7" spans="1:14" ht="13.95" customHeight="1" x14ac:dyDescent="0.3">
      <c r="A7" s="124" t="s">
        <v>47</v>
      </c>
      <c r="B7" s="186">
        <v>293</v>
      </c>
      <c r="C7" s="187">
        <v>245</v>
      </c>
      <c r="D7" s="188">
        <v>272</v>
      </c>
      <c r="E7" s="187">
        <v>981</v>
      </c>
      <c r="F7" s="187">
        <v>902</v>
      </c>
      <c r="G7" s="187">
        <v>1001</v>
      </c>
      <c r="H7" s="189">
        <v>26734</v>
      </c>
      <c r="I7" s="187">
        <v>20108</v>
      </c>
      <c r="J7" s="188">
        <v>22330</v>
      </c>
      <c r="K7" s="187">
        <f t="shared" si="0"/>
        <v>28008</v>
      </c>
      <c r="L7" s="187">
        <f t="shared" si="0"/>
        <v>21255</v>
      </c>
      <c r="M7" s="187">
        <f t="shared" si="0"/>
        <v>23603</v>
      </c>
      <c r="N7" s="8"/>
    </row>
    <row r="8" spans="1:14" ht="13.95" customHeight="1" x14ac:dyDescent="0.3">
      <c r="A8" s="124" t="s">
        <v>48</v>
      </c>
      <c r="B8" s="186">
        <v>37</v>
      </c>
      <c r="C8" s="187">
        <v>8</v>
      </c>
      <c r="D8" s="188">
        <v>16</v>
      </c>
      <c r="E8" s="187">
        <v>45</v>
      </c>
      <c r="F8" s="187">
        <v>29</v>
      </c>
      <c r="G8" s="187">
        <v>29</v>
      </c>
      <c r="H8" s="189">
        <v>600</v>
      </c>
      <c r="I8" s="187">
        <v>511</v>
      </c>
      <c r="J8" s="188">
        <v>607</v>
      </c>
      <c r="K8" s="187">
        <f t="shared" si="0"/>
        <v>682</v>
      </c>
      <c r="L8" s="187">
        <f t="shared" si="0"/>
        <v>548</v>
      </c>
      <c r="M8" s="187">
        <f t="shared" si="0"/>
        <v>652</v>
      </c>
      <c r="N8" s="8"/>
    </row>
    <row r="9" spans="1:14" ht="13.95" customHeight="1" x14ac:dyDescent="0.3">
      <c r="A9" s="124" t="s">
        <v>46</v>
      </c>
      <c r="B9" s="186">
        <v>36</v>
      </c>
      <c r="C9" s="187">
        <v>29</v>
      </c>
      <c r="D9" s="188">
        <v>35</v>
      </c>
      <c r="E9" s="187">
        <v>158</v>
      </c>
      <c r="F9" s="187">
        <v>128</v>
      </c>
      <c r="G9" s="187">
        <v>132</v>
      </c>
      <c r="H9" s="189">
        <v>2391</v>
      </c>
      <c r="I9" s="187">
        <v>1860</v>
      </c>
      <c r="J9" s="188">
        <v>1781</v>
      </c>
      <c r="K9" s="187">
        <f t="shared" si="0"/>
        <v>2585</v>
      </c>
      <c r="L9" s="187">
        <f t="shared" si="0"/>
        <v>2017</v>
      </c>
      <c r="M9" s="187">
        <f t="shared" si="0"/>
        <v>1948</v>
      </c>
      <c r="N9" s="8"/>
    </row>
    <row r="10" spans="1:14" ht="13.95" customHeight="1" x14ac:dyDescent="0.3">
      <c r="A10" s="124" t="s">
        <v>45</v>
      </c>
      <c r="B10" s="186">
        <v>127</v>
      </c>
      <c r="C10" s="187">
        <v>113</v>
      </c>
      <c r="D10" s="188">
        <v>140</v>
      </c>
      <c r="E10" s="187">
        <v>557</v>
      </c>
      <c r="F10" s="187">
        <v>590</v>
      </c>
      <c r="G10" s="187">
        <v>579</v>
      </c>
      <c r="H10" s="189">
        <v>7120</v>
      </c>
      <c r="I10" s="187">
        <v>6680</v>
      </c>
      <c r="J10" s="188">
        <v>7703</v>
      </c>
      <c r="K10" s="187">
        <f t="shared" si="0"/>
        <v>7804</v>
      </c>
      <c r="L10" s="187">
        <f t="shared" si="0"/>
        <v>7383</v>
      </c>
      <c r="M10" s="187">
        <f t="shared" si="0"/>
        <v>8422</v>
      </c>
      <c r="N10" s="8"/>
    </row>
    <row r="11" spans="1:14" ht="13.95" customHeight="1" x14ac:dyDescent="0.3">
      <c r="A11" s="124" t="s">
        <v>43</v>
      </c>
      <c r="B11" s="186">
        <v>27</v>
      </c>
      <c r="C11" s="187">
        <v>34</v>
      </c>
      <c r="D11" s="188">
        <v>31</v>
      </c>
      <c r="E11" s="187">
        <v>121</v>
      </c>
      <c r="F11" s="187">
        <v>147</v>
      </c>
      <c r="G11" s="187">
        <v>149</v>
      </c>
      <c r="H11" s="189">
        <v>2172</v>
      </c>
      <c r="I11" s="187">
        <v>2568</v>
      </c>
      <c r="J11" s="188">
        <v>2778</v>
      </c>
      <c r="K11" s="187">
        <f t="shared" si="0"/>
        <v>2320</v>
      </c>
      <c r="L11" s="187">
        <f t="shared" si="0"/>
        <v>2749</v>
      </c>
      <c r="M11" s="187">
        <f t="shared" si="0"/>
        <v>2958</v>
      </c>
      <c r="N11" s="8"/>
    </row>
    <row r="12" spans="1:14" ht="13.95" customHeight="1" x14ac:dyDescent="0.3">
      <c r="A12" s="124" t="s">
        <v>44</v>
      </c>
      <c r="B12" s="186">
        <v>15</v>
      </c>
      <c r="C12" s="187">
        <v>17</v>
      </c>
      <c r="D12" s="188">
        <v>11</v>
      </c>
      <c r="E12" s="187">
        <v>25</v>
      </c>
      <c r="F12" s="187">
        <v>23</v>
      </c>
      <c r="G12" s="187">
        <v>24</v>
      </c>
      <c r="H12" s="189">
        <v>105</v>
      </c>
      <c r="I12" s="187">
        <v>108</v>
      </c>
      <c r="J12" s="188">
        <v>91</v>
      </c>
      <c r="K12" s="187">
        <f t="shared" si="0"/>
        <v>145</v>
      </c>
      <c r="L12" s="187">
        <f t="shared" si="0"/>
        <v>148</v>
      </c>
      <c r="M12" s="187">
        <f t="shared" si="0"/>
        <v>126</v>
      </c>
      <c r="N12" s="8"/>
    </row>
    <row r="13" spans="1:14" ht="13.95" customHeight="1" x14ac:dyDescent="0.3">
      <c r="A13" s="124" t="s">
        <v>49</v>
      </c>
      <c r="B13" s="186">
        <v>13</v>
      </c>
      <c r="C13" s="187">
        <v>15</v>
      </c>
      <c r="D13" s="188">
        <v>6</v>
      </c>
      <c r="E13" s="187">
        <v>46</v>
      </c>
      <c r="F13" s="187">
        <v>36</v>
      </c>
      <c r="G13" s="187">
        <v>38</v>
      </c>
      <c r="H13" s="189">
        <v>421</v>
      </c>
      <c r="I13" s="187">
        <v>301</v>
      </c>
      <c r="J13" s="188">
        <v>332</v>
      </c>
      <c r="K13" s="187">
        <f t="shared" si="0"/>
        <v>480</v>
      </c>
      <c r="L13" s="187">
        <f t="shared" si="0"/>
        <v>352</v>
      </c>
      <c r="M13" s="187">
        <f t="shared" si="0"/>
        <v>376</v>
      </c>
      <c r="N13" s="8"/>
    </row>
    <row r="14" spans="1:14" ht="18.899999999999999" customHeight="1" thickBot="1" x14ac:dyDescent="0.35">
      <c r="A14" s="20" t="s">
        <v>6</v>
      </c>
      <c r="B14" s="86">
        <f>SUM(B6:B13)</f>
        <v>688</v>
      </c>
      <c r="C14" s="4">
        <f t="shared" ref="C14:M14" si="1">SUM(C6:C13)</f>
        <v>561</v>
      </c>
      <c r="D14" s="5">
        <f t="shared" si="1"/>
        <v>618</v>
      </c>
      <c r="E14" s="4">
        <f t="shared" si="1"/>
        <v>2383</v>
      </c>
      <c r="F14" s="4">
        <f t="shared" si="1"/>
        <v>2161</v>
      </c>
      <c r="G14" s="4">
        <f t="shared" si="1"/>
        <v>2302</v>
      </c>
      <c r="H14" s="86">
        <f t="shared" si="1"/>
        <v>44934</v>
      </c>
      <c r="I14" s="4">
        <f t="shared" si="1"/>
        <v>35853</v>
      </c>
      <c r="J14" s="5">
        <f t="shared" si="1"/>
        <v>40114</v>
      </c>
      <c r="K14" s="4">
        <f t="shared" si="1"/>
        <v>48005</v>
      </c>
      <c r="L14" s="4">
        <f t="shared" si="1"/>
        <v>38575</v>
      </c>
      <c r="M14" s="4">
        <f t="shared" si="1"/>
        <v>43034</v>
      </c>
      <c r="N14" s="8"/>
    </row>
    <row r="15" spans="1:14" ht="18.899999999999999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8" customHeight="1" thickBot="1" x14ac:dyDescent="0.35">
      <c r="A16" s="23"/>
      <c r="B16" s="23"/>
      <c r="C16" s="23"/>
      <c r="D16" s="23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8" customHeight="1" x14ac:dyDescent="0.3">
      <c r="A17" s="246" t="s">
        <v>269</v>
      </c>
      <c r="B17" s="231" t="s">
        <v>4</v>
      </c>
      <c r="C17" s="232"/>
      <c r="D17" s="233"/>
      <c r="E17" s="231" t="s">
        <v>1</v>
      </c>
      <c r="F17" s="232"/>
      <c r="G17" s="233"/>
      <c r="H17" s="232" t="s">
        <v>2</v>
      </c>
      <c r="I17" s="232"/>
      <c r="J17" s="232"/>
      <c r="K17" s="231" t="s">
        <v>51</v>
      </c>
      <c r="L17" s="232"/>
      <c r="M17" s="232"/>
      <c r="N17" s="8"/>
    </row>
    <row r="18" spans="1:14" ht="18" customHeight="1" x14ac:dyDescent="0.3">
      <c r="A18" s="249"/>
      <c r="B18" s="227" t="s">
        <v>55</v>
      </c>
      <c r="C18" s="228"/>
      <c r="D18" s="228"/>
      <c r="E18" s="228"/>
      <c r="F18" s="228"/>
      <c r="G18" s="228"/>
      <c r="H18" s="228"/>
      <c r="I18" s="228"/>
      <c r="J18" s="228"/>
      <c r="K18" s="230"/>
      <c r="L18" s="230"/>
      <c r="M18" s="230"/>
      <c r="N18" s="8"/>
    </row>
    <row r="19" spans="1:14" ht="18" customHeight="1" x14ac:dyDescent="0.3">
      <c r="A19" s="242"/>
      <c r="B19" s="120" t="s">
        <v>62</v>
      </c>
      <c r="C19" s="121" t="s">
        <v>63</v>
      </c>
      <c r="D19" s="122"/>
      <c r="E19" s="120" t="s">
        <v>62</v>
      </c>
      <c r="F19" s="121" t="s">
        <v>63</v>
      </c>
      <c r="G19" s="121"/>
      <c r="H19" s="120" t="s">
        <v>62</v>
      </c>
      <c r="I19" s="121" t="s">
        <v>63</v>
      </c>
      <c r="J19" s="122"/>
      <c r="K19" s="120" t="s">
        <v>62</v>
      </c>
      <c r="L19" s="121" t="s">
        <v>63</v>
      </c>
      <c r="M19" s="121"/>
      <c r="N19" s="8"/>
    </row>
    <row r="20" spans="1:14" ht="13.95" customHeight="1" x14ac:dyDescent="0.3">
      <c r="A20" s="175" t="s">
        <v>42</v>
      </c>
      <c r="B20" s="191">
        <f>(D6-B6)/B6</f>
        <v>-0.23571428571428571</v>
      </c>
      <c r="C20" s="192">
        <f>(D6-C6)/C6</f>
        <v>7.0000000000000007E-2</v>
      </c>
      <c r="D20" s="193"/>
      <c r="E20" s="192">
        <f t="shared" ref="E20:E28" si="2">(G6-E6)/E6</f>
        <v>-0.22222222222222221</v>
      </c>
      <c r="F20" s="192">
        <f t="shared" ref="F20:F28" si="3">(G6-F6)/F6</f>
        <v>0.1437908496732026</v>
      </c>
      <c r="G20" s="193"/>
      <c r="H20" s="192">
        <f t="shared" ref="H20:H28" si="4">(J6-H6)/H6</f>
        <v>-0.16675941383787796</v>
      </c>
      <c r="I20" s="192">
        <f t="shared" ref="I20:I28" si="5">(J6-I6)/I6</f>
        <v>0.20850147968792038</v>
      </c>
      <c r="J20" s="193"/>
      <c r="K20" s="192">
        <f t="shared" ref="K20:K28" si="6">(M6-K6)/K6</f>
        <v>-0.17254639692359136</v>
      </c>
      <c r="L20" s="192">
        <f t="shared" ref="L20:L28" si="7">(M6-L6)/L6</f>
        <v>0.20033955857385399</v>
      </c>
      <c r="M20" s="179"/>
      <c r="N20" s="8"/>
    </row>
    <row r="21" spans="1:14" ht="13.95" customHeight="1" x14ac:dyDescent="0.3">
      <c r="A21" s="175" t="s">
        <v>47</v>
      </c>
      <c r="B21" s="190">
        <f t="shared" ref="B21:B28" si="8">(D7-B7)/B7</f>
        <v>-7.1672354948805458E-2</v>
      </c>
      <c r="C21" s="194">
        <f t="shared" ref="C21:C28" si="9">(D7-C7)/C7</f>
        <v>0.11020408163265306</v>
      </c>
      <c r="D21" s="195"/>
      <c r="E21" s="194">
        <f t="shared" si="2"/>
        <v>2.0387359836901122E-2</v>
      </c>
      <c r="F21" s="194">
        <f t="shared" si="3"/>
        <v>0.10975609756097561</v>
      </c>
      <c r="G21" s="195"/>
      <c r="H21" s="194">
        <f t="shared" si="4"/>
        <v>-0.16473404653250542</v>
      </c>
      <c r="I21" s="194">
        <f t="shared" si="5"/>
        <v>0.11050328227571116</v>
      </c>
      <c r="J21" s="195"/>
      <c r="K21" s="194">
        <f t="shared" si="6"/>
        <v>-0.15727649243073408</v>
      </c>
      <c r="L21" s="194">
        <f t="shared" si="7"/>
        <v>0.11046812514702423</v>
      </c>
      <c r="M21" s="130"/>
      <c r="N21" s="8"/>
    </row>
    <row r="22" spans="1:14" ht="13.95" customHeight="1" x14ac:dyDescent="0.3">
      <c r="A22" s="175" t="s">
        <v>48</v>
      </c>
      <c r="B22" s="190">
        <f t="shared" si="8"/>
        <v>-0.56756756756756754</v>
      </c>
      <c r="C22" s="194">
        <f t="shared" si="9"/>
        <v>1</v>
      </c>
      <c r="D22" s="195"/>
      <c r="E22" s="194">
        <f t="shared" si="2"/>
        <v>-0.35555555555555557</v>
      </c>
      <c r="F22" s="194">
        <f t="shared" si="3"/>
        <v>0</v>
      </c>
      <c r="G22" s="195"/>
      <c r="H22" s="194">
        <f t="shared" si="4"/>
        <v>1.1666666666666667E-2</v>
      </c>
      <c r="I22" s="194">
        <f t="shared" si="5"/>
        <v>0.18786692759295498</v>
      </c>
      <c r="J22" s="195"/>
      <c r="K22" s="194">
        <f t="shared" si="6"/>
        <v>-4.398826979472141E-2</v>
      </c>
      <c r="L22" s="194">
        <f t="shared" si="7"/>
        <v>0.18978102189781021</v>
      </c>
      <c r="M22" s="130"/>
      <c r="N22" s="8"/>
    </row>
    <row r="23" spans="1:14" ht="13.95" customHeight="1" x14ac:dyDescent="0.3">
      <c r="A23" s="175" t="s">
        <v>46</v>
      </c>
      <c r="B23" s="190">
        <f t="shared" si="8"/>
        <v>-2.7777777777777776E-2</v>
      </c>
      <c r="C23" s="194">
        <f t="shared" si="9"/>
        <v>0.20689655172413793</v>
      </c>
      <c r="D23" s="195"/>
      <c r="E23" s="194">
        <f t="shared" si="2"/>
        <v>-0.16455696202531644</v>
      </c>
      <c r="F23" s="194">
        <f t="shared" si="3"/>
        <v>3.125E-2</v>
      </c>
      <c r="G23" s="195"/>
      <c r="H23" s="194">
        <f t="shared" si="4"/>
        <v>-0.25512337933918861</v>
      </c>
      <c r="I23" s="194">
        <f t="shared" si="5"/>
        <v>-4.2473118279569892E-2</v>
      </c>
      <c r="J23" s="195"/>
      <c r="K23" s="194">
        <f t="shared" si="6"/>
        <v>-0.24642166344294003</v>
      </c>
      <c r="L23" s="194">
        <f t="shared" si="7"/>
        <v>-3.4209221616261776E-2</v>
      </c>
      <c r="M23" s="130"/>
      <c r="N23" s="8"/>
    </row>
    <row r="24" spans="1:14" ht="13.95" customHeight="1" x14ac:dyDescent="0.3">
      <c r="A24" s="175" t="s">
        <v>45</v>
      </c>
      <c r="B24" s="190">
        <f t="shared" si="8"/>
        <v>0.10236220472440945</v>
      </c>
      <c r="C24" s="194">
        <f t="shared" si="9"/>
        <v>0.23893805309734514</v>
      </c>
      <c r="D24" s="195"/>
      <c r="E24" s="194">
        <f t="shared" si="2"/>
        <v>3.949730700179533E-2</v>
      </c>
      <c r="F24" s="194">
        <f t="shared" si="3"/>
        <v>-1.864406779661017E-2</v>
      </c>
      <c r="G24" s="195"/>
      <c r="H24" s="194">
        <f t="shared" si="4"/>
        <v>8.1882022471910107E-2</v>
      </c>
      <c r="I24" s="194">
        <f t="shared" si="5"/>
        <v>0.15314371257485029</v>
      </c>
      <c r="J24" s="195"/>
      <c r="K24" s="194">
        <f t="shared" si="6"/>
        <v>7.9190158892875451E-2</v>
      </c>
      <c r="L24" s="194">
        <f t="shared" si="7"/>
        <v>0.14072870107002575</v>
      </c>
      <c r="M24" s="130"/>
      <c r="N24" s="8"/>
    </row>
    <row r="25" spans="1:14" ht="13.95" customHeight="1" x14ac:dyDescent="0.3">
      <c r="A25" s="175" t="s">
        <v>43</v>
      </c>
      <c r="B25" s="190">
        <f t="shared" si="8"/>
        <v>0.14814814814814814</v>
      </c>
      <c r="C25" s="194">
        <f t="shared" si="9"/>
        <v>-8.8235294117647065E-2</v>
      </c>
      <c r="D25" s="195"/>
      <c r="E25" s="194">
        <f t="shared" si="2"/>
        <v>0.23140495867768596</v>
      </c>
      <c r="F25" s="194">
        <f t="shared" si="3"/>
        <v>1.3605442176870748E-2</v>
      </c>
      <c r="G25" s="195"/>
      <c r="H25" s="194">
        <f t="shared" si="4"/>
        <v>0.27900552486187846</v>
      </c>
      <c r="I25" s="194">
        <f t="shared" si="5"/>
        <v>8.1775700934579434E-2</v>
      </c>
      <c r="J25" s="195"/>
      <c r="K25" s="194">
        <f t="shared" si="6"/>
        <v>0.27500000000000002</v>
      </c>
      <c r="L25" s="194">
        <f t="shared" si="7"/>
        <v>7.6027646416878869E-2</v>
      </c>
      <c r="M25" s="130"/>
      <c r="N25" s="8"/>
    </row>
    <row r="26" spans="1:14" ht="13.95" customHeight="1" x14ac:dyDescent="0.3">
      <c r="A26" s="175" t="s">
        <v>44</v>
      </c>
      <c r="B26" s="190">
        <f t="shared" si="8"/>
        <v>-0.26666666666666666</v>
      </c>
      <c r="C26" s="194">
        <f t="shared" si="9"/>
        <v>-0.35294117647058826</v>
      </c>
      <c r="D26" s="195"/>
      <c r="E26" s="194">
        <f t="shared" si="2"/>
        <v>-0.04</v>
      </c>
      <c r="F26" s="194">
        <f t="shared" si="3"/>
        <v>4.3478260869565216E-2</v>
      </c>
      <c r="G26" s="195"/>
      <c r="H26" s="194">
        <f t="shared" si="4"/>
        <v>-0.13333333333333333</v>
      </c>
      <c r="I26" s="194">
        <f t="shared" si="5"/>
        <v>-0.15740740740740741</v>
      </c>
      <c r="J26" s="195"/>
      <c r="K26" s="194">
        <f t="shared" si="6"/>
        <v>-0.1310344827586207</v>
      </c>
      <c r="L26" s="194">
        <f t="shared" si="7"/>
        <v>-0.14864864864864866</v>
      </c>
      <c r="M26" s="130"/>
      <c r="N26" s="8"/>
    </row>
    <row r="27" spans="1:14" ht="13.95" customHeight="1" x14ac:dyDescent="0.3">
      <c r="A27" s="124" t="s">
        <v>49</v>
      </c>
      <c r="B27" s="190">
        <f t="shared" si="8"/>
        <v>-0.53846153846153844</v>
      </c>
      <c r="C27" s="196">
        <f t="shared" si="9"/>
        <v>-0.6</v>
      </c>
      <c r="D27" s="195"/>
      <c r="E27" s="194">
        <f t="shared" si="2"/>
        <v>-0.17391304347826086</v>
      </c>
      <c r="F27" s="194">
        <f t="shared" si="3"/>
        <v>5.5555555555555552E-2</v>
      </c>
      <c r="G27" s="195"/>
      <c r="H27" s="194">
        <f t="shared" si="4"/>
        <v>-0.21140142517814728</v>
      </c>
      <c r="I27" s="194">
        <f t="shared" si="5"/>
        <v>0.10299003322259136</v>
      </c>
      <c r="J27" s="195"/>
      <c r="K27" s="194">
        <f t="shared" si="6"/>
        <v>-0.21666666666666667</v>
      </c>
      <c r="L27" s="194">
        <f t="shared" si="7"/>
        <v>6.8181818181818177E-2</v>
      </c>
      <c r="M27" s="130"/>
      <c r="N27" s="8"/>
    </row>
    <row r="28" spans="1:14" ht="18.899999999999999" customHeight="1" thickBot="1" x14ac:dyDescent="0.35">
      <c r="A28" s="20" t="s">
        <v>6</v>
      </c>
      <c r="B28" s="87">
        <f t="shared" si="8"/>
        <v>-0.10174418604651163</v>
      </c>
      <c r="C28" s="88">
        <f t="shared" si="9"/>
        <v>0.10160427807486631</v>
      </c>
      <c r="D28" s="66"/>
      <c r="E28" s="88">
        <f t="shared" si="2"/>
        <v>-3.3990767939571967E-2</v>
      </c>
      <c r="F28" s="88">
        <f t="shared" si="3"/>
        <v>6.5247570569180929E-2</v>
      </c>
      <c r="G28" s="66"/>
      <c r="H28" s="88">
        <f t="shared" si="4"/>
        <v>-0.10726843815373659</v>
      </c>
      <c r="I28" s="88">
        <f t="shared" si="5"/>
        <v>0.11884640058014671</v>
      </c>
      <c r="J28" s="66"/>
      <c r="K28" s="88">
        <f t="shared" si="6"/>
        <v>-0.10355171336319133</v>
      </c>
      <c r="L28" s="88">
        <f t="shared" si="7"/>
        <v>0.11559300064808814</v>
      </c>
      <c r="M28" s="51"/>
      <c r="N28" s="8"/>
    </row>
    <row r="29" spans="1:14" ht="18.899999999999999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8.899999999999999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8.899999999999999" customHeight="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8.899999999999999" customHeight="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sheetProtection algorithmName="SHA-512" hashValue="hnbM+XYM8T+dROlfiQ8qXRT3mSPPCVzNUTUYJk6DAKkudNsepnNLSL7ygHtf8C6iEnz8twjvgoOY58cjk0IOOg==" saltValue="wdkeyWAzDQZRI3w+L3vDEQ==" spinCount="100000" sheet="1" objects="1" scenarios="1" selectLockedCells="1" selectUnlockedCells="1"/>
  <mergeCells count="11">
    <mergeCell ref="A17:A19"/>
    <mergeCell ref="B17:D17"/>
    <mergeCell ref="E17:G17"/>
    <mergeCell ref="H17:J17"/>
    <mergeCell ref="K17:M17"/>
    <mergeCell ref="B18:M18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scale="71" orientation="portrait" verticalDpi="0" r:id="rId1"/>
  <ignoredErrors>
    <ignoredError sqref="B14:J1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E2A0C-C3F5-4C96-9FD0-97F7CB1FC40B}">
  <sheetPr>
    <tabColor theme="4" tint="0.59999389629810485"/>
  </sheetPr>
  <dimension ref="A1:R34"/>
  <sheetViews>
    <sheetView showGridLines="0" zoomScale="80" zoomScaleNormal="80" workbookViewId="0">
      <selection activeCell="D11" sqref="D11"/>
    </sheetView>
  </sheetViews>
  <sheetFormatPr defaultColWidth="9.109375" defaultRowHeight="14.4" x14ac:dyDescent="0.3"/>
  <cols>
    <col min="1" max="1" width="21.77734375" style="112" customWidth="1"/>
    <col min="2" max="4" width="11.88671875" style="112" customWidth="1"/>
    <col min="5" max="6" width="12.44140625" style="112" customWidth="1"/>
    <col min="7" max="7" width="3.21875" style="112" customWidth="1"/>
    <col min="8" max="16384" width="9.109375" style="112"/>
  </cols>
  <sheetData>
    <row r="1" spans="1:18" ht="6.75" customHeight="1" x14ac:dyDescent="0.3"/>
    <row r="2" spans="1:18" ht="18.899999999999999" customHeight="1" x14ac:dyDescent="0.3">
      <c r="A2" s="138" t="s">
        <v>355</v>
      </c>
      <c r="B2" s="116"/>
      <c r="C2" s="116"/>
      <c r="D2" s="116"/>
      <c r="E2" s="116"/>
      <c r="F2" s="116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8.899999999999999" customHeight="1" thickBot="1" x14ac:dyDescent="0.35">
      <c r="A3" s="116"/>
      <c r="B3" s="116"/>
      <c r="C3" s="116"/>
      <c r="D3" s="116"/>
      <c r="E3" s="116"/>
      <c r="F3" s="116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5.6" customHeight="1" x14ac:dyDescent="0.3">
      <c r="A4" s="240" t="s">
        <v>265</v>
      </c>
      <c r="B4" s="247" t="s">
        <v>266</v>
      </c>
      <c r="C4" s="229"/>
      <c r="D4" s="229"/>
      <c r="E4" s="229"/>
      <c r="F4" s="229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6.8" customHeight="1" x14ac:dyDescent="0.3">
      <c r="A5" s="226"/>
      <c r="B5" s="40">
        <v>2019</v>
      </c>
      <c r="C5" s="41">
        <v>2021</v>
      </c>
      <c r="D5" s="79">
        <v>2022</v>
      </c>
      <c r="E5" s="80" t="s">
        <v>267</v>
      </c>
      <c r="F5" s="80" t="s">
        <v>268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5" customHeight="1" x14ac:dyDescent="0.3">
      <c r="A6" s="124" t="s">
        <v>47</v>
      </c>
      <c r="B6" s="197">
        <v>45665</v>
      </c>
      <c r="C6" s="198">
        <v>36038</v>
      </c>
      <c r="D6" s="216">
        <v>39923</v>
      </c>
      <c r="E6" s="199">
        <f>(D6/B6)-1</f>
        <v>-0.1257418153947224</v>
      </c>
      <c r="F6" s="200">
        <f>(D6/C6)-1</f>
        <v>0.10780287474332639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5" customHeight="1" x14ac:dyDescent="0.3">
      <c r="A7" s="124" t="s">
        <v>48</v>
      </c>
      <c r="B7" s="197">
        <v>1679</v>
      </c>
      <c r="C7" s="198">
        <v>1359</v>
      </c>
      <c r="D7" s="216">
        <v>1512</v>
      </c>
      <c r="E7" s="199">
        <f t="shared" ref="E7:E13" si="0">(D7/B7)-1</f>
        <v>-9.9463966646813562E-2</v>
      </c>
      <c r="F7" s="200">
        <f t="shared" ref="F7:F12" si="1">(D7/C7)-1</f>
        <v>0.11258278145695355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15" customHeight="1" x14ac:dyDescent="0.3">
      <c r="A8" s="124" t="s">
        <v>46</v>
      </c>
      <c r="B8" s="197">
        <v>2506</v>
      </c>
      <c r="C8" s="198">
        <v>1945</v>
      </c>
      <c r="D8" s="216">
        <v>1899</v>
      </c>
      <c r="E8" s="199">
        <f t="shared" si="0"/>
        <v>-0.24221867517956908</v>
      </c>
      <c r="F8" s="200">
        <f t="shared" si="1"/>
        <v>-2.3650385604113144E-2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5" customHeight="1" x14ac:dyDescent="0.3">
      <c r="A9" s="124" t="s">
        <v>45</v>
      </c>
      <c r="B9" s="197">
        <v>7538</v>
      </c>
      <c r="C9" s="198">
        <v>7164</v>
      </c>
      <c r="D9" s="216">
        <v>8155</v>
      </c>
      <c r="E9" s="199">
        <f t="shared" si="0"/>
        <v>8.1851950119395056E-2</v>
      </c>
      <c r="F9" s="200">
        <f t="shared" si="1"/>
        <v>0.13833054159687319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5" customHeight="1" x14ac:dyDescent="0.3">
      <c r="A10" s="124" t="s">
        <v>43</v>
      </c>
      <c r="B10" s="197">
        <v>2431</v>
      </c>
      <c r="C10" s="198">
        <v>2837</v>
      </c>
      <c r="D10" s="216">
        <v>3074</v>
      </c>
      <c r="E10" s="199">
        <f t="shared" si="0"/>
        <v>0.26450020567667631</v>
      </c>
      <c r="F10" s="200">
        <f t="shared" si="1"/>
        <v>8.3538949594642142E-2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5" customHeight="1" x14ac:dyDescent="0.3">
      <c r="A11" s="124" t="s">
        <v>44</v>
      </c>
      <c r="B11" s="197">
        <v>216</v>
      </c>
      <c r="C11" s="198">
        <v>208</v>
      </c>
      <c r="D11" s="216">
        <v>178</v>
      </c>
      <c r="E11" s="199">
        <f t="shared" si="0"/>
        <v>-0.17592592592592593</v>
      </c>
      <c r="F11" s="200">
        <f>(D11/C11)-1</f>
        <v>-0.14423076923076927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" customHeight="1" x14ac:dyDescent="0.3">
      <c r="A12" s="124" t="s">
        <v>49</v>
      </c>
      <c r="B12" s="197">
        <v>737</v>
      </c>
      <c r="C12" s="198">
        <v>634</v>
      </c>
      <c r="D12" s="216">
        <v>693</v>
      </c>
      <c r="E12" s="199">
        <f t="shared" si="0"/>
        <v>-5.9701492537313383E-2</v>
      </c>
      <c r="F12" s="200">
        <f t="shared" si="1"/>
        <v>9.3059936908517438E-2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8.899999999999999" customHeight="1" thickBot="1" x14ac:dyDescent="0.35">
      <c r="A13" s="20" t="s">
        <v>6</v>
      </c>
      <c r="B13" s="81">
        <f>SUM(B6:B12)</f>
        <v>60772</v>
      </c>
      <c r="C13" s="4">
        <f>SUM(C6:C12)</f>
        <v>50185</v>
      </c>
      <c r="D13" s="217">
        <f>SUM(D6:D12)</f>
        <v>55434</v>
      </c>
      <c r="E13" s="82">
        <f t="shared" si="0"/>
        <v>-8.783650365299811E-2</v>
      </c>
      <c r="F13" s="83">
        <f>(D13/C13)-1</f>
        <v>0.10459300587825049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8.899999999999999" customHeight="1" x14ac:dyDescent="0.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8.899999999999999" customHeight="1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8.899999999999999" customHeight="1" x14ac:dyDescent="0.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8.899999999999999" customHeight="1" x14ac:dyDescent="0.3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8.899999999999999" customHeight="1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8.899999999999999" customHeight="1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8.899999999999999" customHeight="1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8.899999999999999" customHeight="1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8.899999999999999" customHeight="1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8.899999999999999" customHeight="1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8.899999999999999" customHeight="1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8.899999999999999" customHeight="1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8.899999999999999" customHeight="1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8.899999999999999" customHeight="1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8.899999999999999" customHeight="1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8.899999999999999" customHeight="1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8.899999999999999" customHeight="1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8.899999999999999" customHeight="1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8.899999999999999" customHeight="1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</sheetData>
  <sheetProtection algorithmName="SHA-512" hashValue="jgErZEdMfB6hKLznHk7oWB8t7yfD1L6jOQjInTrGv6AC4WqF7fMksgFsu2ump3k+0+fNFfYwI/cLsAJ2w20fdw==" saltValue="nLrfCxM0qDtjz1E68a5kLw==" spinCount="100000" sheet="1" objects="1" scenarios="1" selectLockedCells="1" selectUnlockedCells="1"/>
  <mergeCells count="2">
    <mergeCell ref="A4:A5"/>
    <mergeCell ref="B4:F4"/>
  </mergeCells>
  <pageMargins left="0.7" right="0.7" top="0.75" bottom="0.75" header="0.3" footer="0.3"/>
  <pageSetup paperSize="9" orientation="portrait" verticalDpi="0" r:id="rId1"/>
  <ignoredErrors>
    <ignoredError sqref="B13:D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92E1673DA0E4095CB54B370D17A7B" ma:contentTypeVersion="2" ma:contentTypeDescription="Create a new document." ma:contentTypeScope="" ma:versionID="197e4e0c1a2cf5360ed3a41b543a687c">
  <xsd:schema xmlns:xsd="http://www.w3.org/2001/XMLSchema" xmlns:xs="http://www.w3.org/2001/XMLSchema" xmlns:p="http://schemas.microsoft.com/office/2006/metadata/properties" xmlns:ns1="http://schemas.microsoft.com/sharepoint/v3" xmlns:ns2="c9ec503d-6f82-4f91-9403-97106548e09a" targetNamespace="http://schemas.microsoft.com/office/2006/metadata/properties" ma:root="true" ma:fieldsID="dfbbe114dea3b11ee565725848c4e587" ns1:_="" ns2:_="">
    <xsd:import namespace="http://schemas.microsoft.com/sharepoint/v3"/>
    <xsd:import namespace="c9ec503d-6f82-4f91-9403-97106548e09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c503d-6f82-4f91-9403-97106548e09a" elementFormDefault="qualified">
    <xsd:import namespace="http://schemas.microsoft.com/office/2006/documentManagement/types"/>
    <xsd:import namespace="http://schemas.microsoft.com/office/infopath/2007/PartnerControls"/>
    <xsd:element name="Ordem" ma:index="10" nillable="true" ma:displayName="Ordem" ma:internalName="Ordem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rdem xmlns="c9ec503d-6f82-4f91-9403-97106548e09a" xsi:nil="true"/>
  </documentManagement>
</p:properties>
</file>

<file path=customXml/itemProps1.xml><?xml version="1.0" encoding="utf-8"?>
<ds:datastoreItem xmlns:ds="http://schemas.openxmlformats.org/officeDocument/2006/customXml" ds:itemID="{1D8FF272-D3D2-457E-A58C-E8F8050239FD}"/>
</file>

<file path=customXml/itemProps2.xml><?xml version="1.0" encoding="utf-8"?>
<ds:datastoreItem xmlns:ds="http://schemas.openxmlformats.org/officeDocument/2006/customXml" ds:itemID="{D161E166-080C-4978-B749-4D7B586DFBFA}"/>
</file>

<file path=customXml/itemProps3.xml><?xml version="1.0" encoding="utf-8"?>
<ds:datastoreItem xmlns:ds="http://schemas.openxmlformats.org/officeDocument/2006/customXml" ds:itemID="{7448F1AC-F97B-41E0-BA43-1F80ED31FB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 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ao Relatório Anual Síntese de Sinistralidade a 30 dias 2022</dc:title>
  <dc:creator>Lisete Pinto Fernandes</dc:creator>
  <cp:lastModifiedBy>Carla Fernandes</cp:lastModifiedBy>
  <cp:lastPrinted>2023-12-27T09:50:38Z</cp:lastPrinted>
  <dcterms:created xsi:type="dcterms:W3CDTF">2023-02-10T10:46:51Z</dcterms:created>
  <dcterms:modified xsi:type="dcterms:W3CDTF">2024-01-04T01:58:22Z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0x01010007092E1673DA0E4095CB54B370D17A7B</vt:lpwstr>
  </property>
</Properties>
</file>